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defaultThemeVersion="124226"/>
  <mc:AlternateContent xmlns:mc="http://schemas.openxmlformats.org/markup-compatibility/2006">
    <mc:Choice Requires="x15">
      <x15ac:absPath xmlns:x15ac="http://schemas.microsoft.com/office/spreadsheetml/2010/11/ac" url="https://d.docs.live.net/f7c7a2373471f4e2/Desktop/SKYSTONE/"/>
    </mc:Choice>
  </mc:AlternateContent>
  <xr:revisionPtr revIDLastSave="3" documentId="8_{9EB49E58-BBBF-4601-A7AC-77A9193FB60D}" xr6:coauthVersionLast="45" xr6:coauthVersionMax="45" xr10:uidLastSave="{2C4754AA-863E-48CD-A7B6-786073A4B13A}"/>
  <bookViews>
    <workbookView xWindow="-103" yWindow="-103" windowWidth="19543" windowHeight="12497" activeTab="1" xr2:uid="{00000000-000D-0000-FFFF-FFFF00000000}"/>
  </bookViews>
  <sheets>
    <sheet name="Spending Plan Input Form" sheetId="1" r:id="rId1"/>
    <sheet name="Generated Spending Plan " sheetId="2" r:id="rId2"/>
    <sheet name="__Solver__" sheetId="3" state="hidden"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54" i="2" l="1"/>
  <c r="F54" i="2"/>
  <c r="E60" i="2"/>
  <c r="E61" i="2"/>
  <c r="E46" i="2" l="1"/>
  <c r="E42" i="2"/>
  <c r="E38" i="2"/>
  <c r="E37" i="2" l="1"/>
  <c r="E34" i="2"/>
  <c r="E30" i="2"/>
  <c r="E29" i="2"/>
  <c r="E26" i="2"/>
  <c r="E25" i="2"/>
  <c r="E22" i="2"/>
  <c r="E21" i="2"/>
  <c r="E18" i="2"/>
  <c r="F20" i="2"/>
  <c r="E19" i="2"/>
  <c r="E17" i="2"/>
  <c r="E41" i="2" l="1"/>
  <c r="E33" i="2"/>
  <c r="E12" i="1" l="1"/>
  <c r="E11" i="1"/>
  <c r="F44" i="2" l="1"/>
  <c r="E43" i="2"/>
  <c r="E52" i="2"/>
  <c r="E37" i="1"/>
  <c r="E36" i="1"/>
  <c r="E35" i="1"/>
  <c r="E44" i="2" l="1"/>
  <c r="E10" i="2" s="1"/>
  <c r="F40" i="2" l="1"/>
  <c r="E35" i="2"/>
  <c r="E31" i="2"/>
  <c r="F36" i="2" l="1"/>
  <c r="F24" i="2"/>
  <c r="D8" i="2" s="1"/>
  <c r="F28" i="2"/>
  <c r="E8" i="2" s="1"/>
  <c r="C8" i="2"/>
  <c r="E23" i="2"/>
  <c r="E39" i="2"/>
  <c r="E33" i="1"/>
  <c r="E51" i="2" s="1"/>
  <c r="E32" i="1"/>
  <c r="E31" i="1"/>
  <c r="E29" i="1"/>
  <c r="E50" i="2" s="1"/>
  <c r="E28" i="1"/>
  <c r="E27" i="1"/>
  <c r="E20" i="1"/>
  <c r="E16" i="1"/>
  <c r="E59" i="2" l="1"/>
  <c r="E40" i="2"/>
  <c r="D10" i="2" s="1"/>
  <c r="E27" i="2" l="1"/>
  <c r="F32" i="2" l="1"/>
  <c r="B3" i="2" l="1"/>
  <c r="B2" i="2"/>
  <c r="E24" i="1"/>
  <c r="E49" i="2" s="1"/>
  <c r="E23" i="1"/>
  <c r="E58" i="2" s="1"/>
  <c r="E21" i="1"/>
  <c r="E48" i="2" s="1"/>
  <c r="E19" i="1"/>
  <c r="E57" i="2" s="1"/>
  <c r="E17" i="1"/>
  <c r="E47" i="2" s="1"/>
  <c r="E15" i="1"/>
  <c r="E56" i="2" s="1"/>
  <c r="E13" i="1"/>
  <c r="E10" i="1"/>
  <c r="E9" i="1"/>
  <c r="E8" i="1"/>
  <c r="B45" i="2" l="1"/>
  <c r="F12" i="2" s="1"/>
  <c r="E20" i="2"/>
  <c r="E24" i="2"/>
  <c r="E28" i="2"/>
  <c r="E32" i="2"/>
  <c r="F8" i="2" s="1"/>
  <c r="B53" i="2" l="1"/>
  <c r="D12" i="2" s="1"/>
  <c r="B11" i="2" s="1"/>
  <c r="B8" i="2" l="1"/>
  <c r="E36" i="2"/>
  <c r="C10" i="2" l="1"/>
  <c r="B4" i="2" s="1"/>
  <c r="B16" i="2"/>
  <c r="B10" i="2" l="1"/>
</calcChain>
</file>

<file path=xl/sharedStrings.xml><?xml version="1.0" encoding="utf-8"?>
<sst xmlns="http://schemas.openxmlformats.org/spreadsheetml/2006/main" count="187" uniqueCount="127">
  <si>
    <t>20157161439755797900</t>
  </si>
  <si>
    <t>District Name:</t>
  </si>
  <si>
    <t>dF2hjgNubHhlXU03</t>
  </si>
  <si>
    <t>IxR1</t>
  </si>
  <si>
    <t>District Code:</t>
  </si>
  <si>
    <t>FRC</t>
  </si>
  <si>
    <t xml:space="preserve">FTC </t>
  </si>
  <si>
    <t>FLL</t>
  </si>
  <si>
    <t>FLL Jr.</t>
  </si>
  <si>
    <t>Program</t>
  </si>
  <si>
    <t>Input the Number of Teams (0, 1, 2, etc.) for each program</t>
  </si>
  <si>
    <t>Description</t>
  </si>
  <si>
    <t>Rookie (1st year) FRC Team</t>
  </si>
  <si>
    <t>2nd Year FRC Team</t>
  </si>
  <si>
    <t>3rd Year FRC Team</t>
  </si>
  <si>
    <t xml:space="preserve">Breakout </t>
  </si>
  <si>
    <t>Detail</t>
  </si>
  <si>
    <t>Amount</t>
  </si>
  <si>
    <t xml:space="preserve">Anticipated MDE Award </t>
  </si>
  <si>
    <t>Does Not Include Advancement Awards</t>
  </si>
  <si>
    <t>FRC Team(s)</t>
  </si>
  <si>
    <t>Event Registration</t>
  </si>
  <si>
    <t>FRC team registration</t>
  </si>
  <si>
    <t>Salaries</t>
  </si>
  <si>
    <t>Stipend for coach</t>
  </si>
  <si>
    <t>FRC Total:</t>
  </si>
  <si>
    <t>FTC Team(s)</t>
  </si>
  <si>
    <t>Team Registration</t>
  </si>
  <si>
    <t>FTC team registration</t>
  </si>
  <si>
    <t>FTC Total:</t>
  </si>
  <si>
    <t>FLL Team(s)</t>
  </si>
  <si>
    <t>FLL team registration</t>
  </si>
  <si>
    <t>FLL Total:</t>
  </si>
  <si>
    <t>FLL Jr. Team(s)</t>
  </si>
  <si>
    <t>FLL Jr. team registration</t>
  </si>
  <si>
    <t>FLL Jr. Total:</t>
  </si>
  <si>
    <t>FRC Stipend</t>
  </si>
  <si>
    <t>Coach Stipend Match</t>
  </si>
  <si>
    <t>Benefits for coach stipend</t>
  </si>
  <si>
    <t>FTC Stipend</t>
  </si>
  <si>
    <t>FLL Stipend</t>
  </si>
  <si>
    <t>FLL Jr. Stipend</t>
  </si>
  <si>
    <t>50%  Match on Team Support</t>
  </si>
  <si>
    <t>FRC Team Match</t>
  </si>
  <si>
    <t>Other</t>
  </si>
  <si>
    <t>Travel Costs</t>
  </si>
  <si>
    <t>FTC Team Match</t>
  </si>
  <si>
    <t>FLL Team Match</t>
  </si>
  <si>
    <t>FLL Jr. Team Match</t>
  </si>
  <si>
    <r>
      <rPr>
        <b/>
        <sz val="10"/>
        <color rgb="FFFF0000"/>
        <rFont val="Arial"/>
        <family val="2"/>
      </rPr>
      <t>High School</t>
    </r>
    <r>
      <rPr>
        <sz val="10"/>
        <color rgb="FFFF0000"/>
        <rFont val="Arial"/>
        <family val="2"/>
      </rPr>
      <t xml:space="preserve">
</t>
    </r>
    <r>
      <rPr>
        <i/>
        <sz val="10"/>
        <color rgb="FF000000"/>
        <rFont val="Arial"/>
        <family val="2"/>
      </rPr>
      <t>FIRST</t>
    </r>
    <r>
      <rPr>
        <sz val="10"/>
        <color rgb="FF000000"/>
        <rFont val="Arial"/>
        <family val="2"/>
      </rPr>
      <t xml:space="preserve"> Robotics Competition (FRC)</t>
    </r>
  </si>
  <si>
    <r>
      <rPr>
        <b/>
        <sz val="10"/>
        <color rgb="FFFF0000"/>
        <rFont val="Arial"/>
        <family val="2"/>
      </rPr>
      <t>Middle School</t>
    </r>
    <r>
      <rPr>
        <sz val="10"/>
        <color rgb="FFFF0000"/>
        <rFont val="Arial"/>
        <family val="2"/>
      </rPr>
      <t xml:space="preserve">
</t>
    </r>
    <r>
      <rPr>
        <i/>
        <sz val="10"/>
        <color rgb="FF000000"/>
        <rFont val="Arial"/>
        <family val="2"/>
      </rPr>
      <t>FIRST</t>
    </r>
    <r>
      <rPr>
        <sz val="10"/>
        <color rgb="FF000000"/>
        <rFont val="Arial"/>
        <family val="2"/>
      </rPr>
      <t xml:space="preserve"> Tech Challenge 
(FTC)</t>
    </r>
  </si>
  <si>
    <r>
      <rPr>
        <b/>
        <sz val="10"/>
        <color rgb="FFFF0000"/>
        <rFont val="Arial"/>
        <family val="2"/>
      </rPr>
      <t>Upper Elementary</t>
    </r>
    <r>
      <rPr>
        <sz val="10"/>
        <color rgb="FFFF0000"/>
        <rFont val="Arial"/>
        <family val="2"/>
      </rPr>
      <t xml:space="preserve">
</t>
    </r>
    <r>
      <rPr>
        <i/>
        <sz val="10"/>
        <color rgb="FF000000"/>
        <rFont val="Arial"/>
        <family val="2"/>
      </rPr>
      <t xml:space="preserve">FIRST </t>
    </r>
    <r>
      <rPr>
        <sz val="10"/>
        <color rgb="FF000000"/>
        <rFont val="Arial"/>
        <family val="2"/>
      </rPr>
      <t>LEGO League 
(FLL)</t>
    </r>
  </si>
  <si>
    <r>
      <rPr>
        <b/>
        <sz val="10"/>
        <color rgb="FFFF0000"/>
        <rFont val="Arial"/>
        <family val="2"/>
      </rPr>
      <t>Kindergarten - Grade 3</t>
    </r>
    <r>
      <rPr>
        <sz val="10"/>
        <color rgb="FFFF0000"/>
        <rFont val="Arial"/>
        <family val="2"/>
      </rPr>
      <t xml:space="preserve">
</t>
    </r>
    <r>
      <rPr>
        <i/>
        <sz val="10"/>
        <color rgb="FFFF0000"/>
        <rFont val="Arial"/>
        <family val="2"/>
      </rPr>
      <t xml:space="preserve"> </t>
    </r>
    <r>
      <rPr>
        <i/>
        <sz val="10"/>
        <color rgb="FF000000"/>
        <rFont val="Arial"/>
        <family val="2"/>
      </rPr>
      <t xml:space="preserve">FIRST </t>
    </r>
    <r>
      <rPr>
        <sz val="10"/>
        <color rgb="FF000000"/>
        <rFont val="Arial"/>
        <family val="2"/>
      </rPr>
      <t>LEGO League Jr.
 (FLL Jr.)</t>
    </r>
  </si>
  <si>
    <t>Facility, equipment use, etc.</t>
  </si>
  <si>
    <t>Gas, hotel, etc.</t>
  </si>
  <si>
    <t>Yellow cells are editable (if needed). Bright yellow cells contain formulas. Modifying these cells will replace current contents/formulas.</t>
  </si>
  <si>
    <r>
      <t xml:space="preserve">Grant Amount </t>
    </r>
    <r>
      <rPr>
        <b/>
        <sz val="10"/>
        <color rgb="FF000000"/>
        <rFont val="Arial"/>
        <family val="2"/>
      </rPr>
      <t>per team</t>
    </r>
  </si>
  <si>
    <r>
      <t xml:space="preserve">Match Amount </t>
    </r>
    <r>
      <rPr>
        <b/>
        <sz val="10"/>
        <color rgb="FF000000"/>
        <rFont val="Arial"/>
        <family val="2"/>
      </rPr>
      <t>per team</t>
    </r>
  </si>
  <si>
    <t>Total Number of FLL Coach Stipends
            (one per school; listed amount is the upper cap).</t>
  </si>
  <si>
    <t>Total Number of FRC Coach Stipends (one per school)</t>
  </si>
  <si>
    <t>Total Number of FLL Jr. Coach Stipends
           (one per school; listed amount is the upper cap).</t>
  </si>
  <si>
    <t>Total Number of FTC Coach Stipends
            (one per school; listed amount is the upper cap)</t>
  </si>
  <si>
    <t>Total Number of  FLL Jr. Teams (Rookies &amp; Veterans)</t>
  </si>
  <si>
    <t xml:space="preserve">*The required match may be in the form of cash or the fair market value of in-kind donations from any of the 
following sources including but not limited to: the school district, other grants, donations from corporate 
partnerships or individuals.  In-kind contributions can be the donation of meeting space, custodial services, 
equipment usage such as a copy machine, computer lab, phone, internet, etc.  </t>
  </si>
  <si>
    <t>Total Number of  FTC Rookie Teams</t>
  </si>
  <si>
    <t xml:space="preserve">Total Number of  FTC Veteran Teams </t>
  </si>
  <si>
    <t>Total Number of  FLL Rookie Teams</t>
  </si>
  <si>
    <t xml:space="preserve">Total Number of  FLL Veteran Teams </t>
  </si>
  <si>
    <t>RECF Robotics</t>
  </si>
  <si>
    <r>
      <rPr>
        <b/>
        <i/>
        <sz val="14"/>
        <color rgb="FF000000"/>
        <rFont val="Arial"/>
        <family val="2"/>
      </rPr>
      <t>FIRST</t>
    </r>
    <r>
      <rPr>
        <b/>
        <sz val="14"/>
        <color rgb="FF000000"/>
        <rFont val="Arial"/>
        <family val="2"/>
      </rPr>
      <t xml:space="preserve"> Robotics</t>
    </r>
  </si>
  <si>
    <t>Total Number of  VRC Rookie Teams</t>
  </si>
  <si>
    <t xml:space="preserve">Total Number of  VRC Veteran Teams </t>
  </si>
  <si>
    <t>Total Number of VEX IQ Rookie Teams</t>
  </si>
  <si>
    <t xml:space="preserve">Total Number of  VEX IQ Veteran Teams </t>
  </si>
  <si>
    <t>VRC</t>
  </si>
  <si>
    <t>IQ</t>
  </si>
  <si>
    <t xml:space="preserve"> </t>
  </si>
  <si>
    <t>Total RECF</t>
  </si>
  <si>
    <r>
      <t xml:space="preserve">Total </t>
    </r>
    <r>
      <rPr>
        <b/>
        <i/>
        <sz val="12"/>
        <rFont val="Calibri"/>
        <family val="2"/>
      </rPr>
      <t>FIRST</t>
    </r>
  </si>
  <si>
    <t>VRC Team(s)</t>
  </si>
  <si>
    <t>IQ Team(s)</t>
  </si>
  <si>
    <t>VRC Stipend</t>
  </si>
  <si>
    <t>IQ Stipend</t>
  </si>
  <si>
    <t>One stipend per school buildingl per program level</t>
  </si>
  <si>
    <r>
      <rPr>
        <sz val="10"/>
        <color rgb="FFFF0000"/>
        <rFont val="Arial"/>
        <family val="2"/>
      </rPr>
      <t xml:space="preserve">
</t>
    </r>
    <r>
      <rPr>
        <sz val="10"/>
        <color rgb="FF000000"/>
        <rFont val="Arial"/>
        <family val="2"/>
      </rPr>
      <t>VEX Robotics Compeition
(VRC)</t>
    </r>
  </si>
  <si>
    <r>
      <rPr>
        <sz val="10"/>
        <color rgb="FFFF0000"/>
        <rFont val="Arial"/>
        <family val="2"/>
      </rPr>
      <t xml:space="preserve">
</t>
    </r>
    <r>
      <rPr>
        <sz val="10"/>
        <color rgb="FF000000"/>
        <rFont val="Arial"/>
        <family val="2"/>
      </rPr>
      <t>VEX IQ</t>
    </r>
  </si>
  <si>
    <t>VRC team registration</t>
  </si>
  <si>
    <t>VRC Total:</t>
  </si>
  <si>
    <t>IQ Total:</t>
  </si>
  <si>
    <t>VRC Team Match</t>
  </si>
  <si>
    <t>IQ Team Match</t>
  </si>
  <si>
    <t>Other team expenses</t>
  </si>
  <si>
    <t>Supplies, materials, travel, etc.</t>
  </si>
  <si>
    <t>IQ team registration</t>
  </si>
  <si>
    <t>Team Support + Coach Stipend</t>
  </si>
  <si>
    <t>The Team Support match may 
be in the form of cash or fair 
market value of in-kind donations.</t>
  </si>
  <si>
    <t>Team Grant Match:</t>
  </si>
  <si>
    <t>Coach Stipend Match:</t>
  </si>
  <si>
    <t>25%  Match on Coach Stipend</t>
  </si>
  <si>
    <t>Stipend match can be met two ways: 
1) Increase the gross stipend: Add  stipend match to the gross stipend amount paid. 
2) Increase the net stipend: Match can be used to reduce FICA/Retirement costs.
(see FAQs on techplan.org)</t>
  </si>
  <si>
    <t>Calculation Check</t>
  </si>
  <si>
    <t>If entering amounts in Column E yellow fields: Column E "Total" cell will turn red when Column E "Total" amount is less than Column F calculation amount</t>
  </si>
  <si>
    <r>
      <t xml:space="preserve">RECF Teams Anticipated Awards:
</t>
    </r>
    <r>
      <rPr>
        <sz val="10"/>
        <rFont val="Calibri"/>
        <family val="2"/>
      </rPr>
      <t>(team grants + stipend awards)</t>
    </r>
  </si>
  <si>
    <r>
      <rPr>
        <b/>
        <i/>
        <sz val="12"/>
        <rFont val="Calibri"/>
        <family val="2"/>
      </rPr>
      <t>FIRST</t>
    </r>
    <r>
      <rPr>
        <b/>
        <sz val="12"/>
        <rFont val="Calibri"/>
        <family val="2"/>
      </rPr>
      <t xml:space="preserve"> Teams Anticipated Awards:
</t>
    </r>
    <r>
      <rPr>
        <sz val="10"/>
        <rFont val="Calibri"/>
        <family val="2"/>
      </rPr>
      <t>(team grants + stipend awards)</t>
    </r>
    <r>
      <rPr>
        <b/>
        <sz val="12"/>
        <rFont val="Calibri"/>
        <family val="2"/>
      </rPr>
      <t xml:space="preserve"> </t>
    </r>
  </si>
  <si>
    <r>
      <t xml:space="preserve">District Anticipated Total Match:
</t>
    </r>
    <r>
      <rPr>
        <sz val="10"/>
        <rFont val="Calibri"/>
        <family val="2"/>
      </rPr>
      <t>(</t>
    </r>
    <r>
      <rPr>
        <i/>
        <sz val="10"/>
        <rFont val="Calibri"/>
        <family val="2"/>
      </rPr>
      <t>FIRST</t>
    </r>
    <r>
      <rPr>
        <sz val="10"/>
        <rFont val="Calibri"/>
        <family val="2"/>
      </rPr>
      <t xml:space="preserve"> and RECF matches combined)</t>
    </r>
  </si>
  <si>
    <t xml:space="preserve">					</t>
  </si>
  <si>
    <r>
      <t xml:space="preserve">District anticipated required match on team grants/stipend awards, </t>
    </r>
    <r>
      <rPr>
        <b/>
        <i/>
        <sz val="12"/>
        <rFont val="Calibri"/>
        <family val="2"/>
      </rPr>
      <t xml:space="preserve">FIRST </t>
    </r>
    <r>
      <rPr>
        <b/>
        <sz val="12"/>
        <rFont val="Calibri"/>
        <family val="2"/>
      </rPr>
      <t>and RECF combined.</t>
    </r>
  </si>
  <si>
    <t>Grant Components</t>
  </si>
  <si>
    <r>
      <t xml:space="preserve">2019-2020 </t>
    </r>
    <r>
      <rPr>
        <b/>
        <i/>
        <sz val="12"/>
        <rFont val="Arial"/>
        <family val="2"/>
      </rPr>
      <t>FIRST</t>
    </r>
    <r>
      <rPr>
        <b/>
        <sz val="12"/>
        <rFont val="Arial"/>
        <family val="2"/>
      </rPr>
      <t xml:space="preserve"> Robotics MDE Grant
Spending Plan Worksheet  </t>
    </r>
  </si>
  <si>
    <r>
      <t xml:space="preserve">INSTRUCTIONS:  
</t>
    </r>
    <r>
      <rPr>
        <sz val="10"/>
        <rFont val="Arial"/>
        <family val="2"/>
      </rPr>
      <t>1.</t>
    </r>
    <r>
      <rPr>
        <b/>
        <sz val="10"/>
        <rFont val="Arial"/>
        <family val="2"/>
      </rPr>
      <t xml:space="preserve"> </t>
    </r>
    <r>
      <rPr>
        <sz val="10"/>
        <rFont val="Arial"/>
        <family val="2"/>
      </rPr>
      <t xml:space="preserve"> This is a single cumulative spending plan which should encompass all of the district's FIRST</t>
    </r>
    <r>
      <rPr>
        <sz val="10"/>
        <color rgb="FF000000"/>
        <rFont val="Arial"/>
        <family val="2"/>
      </rPr>
      <t xml:space="preserve"> teams (FRC, FTC, FLL, &amp; FLL Jr) and RECF teams (VRC, VEX IQ, and RAD).  
2.   Input values in the YELLOW cells only.  In column B, input the total number of teams in the district applying for that particular grant.
3.   A sample anticipated cumulative Spending Plan will be generated on the 2nd tab "Generated Spending Plan" 
4.   An input error message will occur when a non-numeric value has been detected in the "Input the Number of Teams" column.</t>
    </r>
  </si>
  <si>
    <t>Total Number of VRC Coach Stipends</t>
  </si>
  <si>
    <t>Total Number of VEX IQ Coach Stipends</t>
  </si>
  <si>
    <t>RAD</t>
  </si>
  <si>
    <t>Total Number of RAD Rookie Teams</t>
  </si>
  <si>
    <t xml:space="preserve">Total Number of  RAD Veteran Teams </t>
  </si>
  <si>
    <t>Total Number of RAD Coach Stipends</t>
  </si>
  <si>
    <t>RAD Stipend</t>
  </si>
  <si>
    <t>RAD Team Match</t>
  </si>
  <si>
    <t>RAD Team(s)</t>
  </si>
  <si>
    <t>RAD team registration</t>
  </si>
  <si>
    <t>RAD Total:</t>
  </si>
  <si>
    <r>
      <t>2019-2020</t>
    </r>
    <r>
      <rPr>
        <b/>
        <i/>
        <sz val="12"/>
        <rFont val="Arial"/>
        <family val="2"/>
      </rPr>
      <t xml:space="preserve"> FIRST</t>
    </r>
    <r>
      <rPr>
        <b/>
        <sz val="12"/>
        <color rgb="FF000000"/>
        <rFont val="Arial"/>
        <family val="2"/>
      </rPr>
      <t xml:space="preserve"> Robotics (VEX) MDE Grant
Anticipated Cumulative Spending Plan  </t>
    </r>
  </si>
  <si>
    <r>
      <t xml:space="preserve">District Anticipated Total Grant Budget:
</t>
    </r>
    <r>
      <rPr>
        <sz val="10"/>
        <rFont val="Calibri"/>
        <family val="2"/>
      </rPr>
      <t>(</t>
    </r>
    <r>
      <rPr>
        <i/>
        <sz val="10"/>
        <rFont val="Calibri"/>
        <family val="2"/>
      </rPr>
      <t>FIRST</t>
    </r>
    <r>
      <rPr>
        <sz val="10"/>
        <rFont val="Calibri"/>
        <family val="2"/>
      </rPr>
      <t xml:space="preserve"> and RECF awards combined)</t>
    </r>
  </si>
  <si>
    <t>5th Year or older FRC Team</t>
  </si>
  <si>
    <t>4th Year FRC Team</t>
  </si>
  <si>
    <t>District Name</t>
  </si>
  <si>
    <t>District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</si>
</sst>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35" x14ac:knownFonts="1">
    <font>
      <sz val="10"/>
      <color rgb="FF000000"/>
      <name val="Arial"/>
    </font>
    <font>
      <b/>
      <sz val="12"/>
      <name val="Arial"/>
      <family val="2"/>
    </font>
    <font>
      <b/>
      <sz val="10"/>
      <name val="Arial"/>
      <family val="2"/>
    </font>
    <font>
      <sz val="10"/>
      <name val="Arial"/>
      <family val="2"/>
    </font>
    <font>
      <b/>
      <sz val="11"/>
      <name val="Calibri"/>
      <family val="2"/>
    </font>
    <font>
      <b/>
      <sz val="11"/>
      <name val="Arial"/>
      <family val="2"/>
    </font>
    <font>
      <b/>
      <sz val="12"/>
      <name val="Calibri"/>
      <family val="2"/>
    </font>
    <font>
      <sz val="10"/>
      <name val="Arial"/>
      <family val="2"/>
    </font>
    <font>
      <b/>
      <sz val="11"/>
      <color rgb="FF000000"/>
      <name val="Arial"/>
      <family val="2"/>
    </font>
    <font>
      <b/>
      <sz val="10"/>
      <name val="Arial"/>
      <family val="2"/>
    </font>
    <font>
      <sz val="11"/>
      <name val="Arial"/>
      <family val="2"/>
    </font>
    <font>
      <sz val="10"/>
      <name val="Arial"/>
      <family val="2"/>
    </font>
    <font>
      <sz val="10"/>
      <name val="Calibri"/>
      <family val="2"/>
    </font>
    <font>
      <b/>
      <sz val="14"/>
      <color rgb="FF000000"/>
      <name val="Calibri"/>
      <family val="2"/>
    </font>
    <font>
      <b/>
      <sz val="10"/>
      <name val="Calibri"/>
      <family val="2"/>
    </font>
    <font>
      <sz val="11"/>
      <name val="Calibri"/>
      <family val="2"/>
    </font>
    <font>
      <sz val="9"/>
      <name val="Calibri"/>
      <family val="2"/>
    </font>
    <font>
      <sz val="10"/>
      <color rgb="FFFF0000"/>
      <name val="Arial"/>
      <family val="2"/>
    </font>
    <font>
      <sz val="10"/>
      <color rgb="FF000000"/>
      <name val="Arial"/>
      <family val="2"/>
    </font>
    <font>
      <i/>
      <sz val="10"/>
      <color rgb="FF000000"/>
      <name val="Arial"/>
      <family val="2"/>
    </font>
    <font>
      <i/>
      <sz val="10"/>
      <color rgb="FFFF0000"/>
      <name val="Arial"/>
      <family val="2"/>
    </font>
    <font>
      <b/>
      <sz val="10"/>
      <color rgb="FFFF0000"/>
      <name val="Arial"/>
      <family val="2"/>
    </font>
    <font>
      <b/>
      <i/>
      <sz val="12"/>
      <name val="Arial"/>
      <family val="2"/>
    </font>
    <font>
      <b/>
      <sz val="12"/>
      <color rgb="FF000000"/>
      <name val="Arial"/>
      <family val="2"/>
    </font>
    <font>
      <sz val="12"/>
      <name val="Arial"/>
      <family val="2"/>
    </font>
    <font>
      <sz val="9"/>
      <color rgb="FF000000"/>
      <name val="Calibri"/>
      <family val="2"/>
      <scheme val="minor"/>
    </font>
    <font>
      <b/>
      <sz val="10"/>
      <color rgb="FF000000"/>
      <name val="Arial"/>
      <family val="2"/>
    </font>
    <font>
      <b/>
      <sz val="14"/>
      <color rgb="FF000000"/>
      <name val="Arial"/>
      <family val="2"/>
    </font>
    <font>
      <b/>
      <i/>
      <sz val="14"/>
      <color rgb="FF000000"/>
      <name val="Arial"/>
      <family val="2"/>
    </font>
    <font>
      <b/>
      <i/>
      <sz val="12"/>
      <name val="Calibri"/>
      <family val="2"/>
    </font>
    <font>
      <sz val="10"/>
      <color rgb="FF000000"/>
      <name val="Calibri"/>
      <family val="2"/>
      <scheme val="minor"/>
    </font>
    <font>
      <b/>
      <sz val="11"/>
      <name val="Calibri"/>
      <family val="2"/>
      <scheme val="minor"/>
    </font>
    <font>
      <i/>
      <sz val="10"/>
      <name val="Calibri"/>
      <family val="2"/>
    </font>
    <font>
      <b/>
      <sz val="14"/>
      <color theme="0"/>
      <name val="Calibri"/>
      <family val="2"/>
    </font>
    <font>
      <sz val="14"/>
      <color theme="0"/>
      <name val="Arial"/>
      <family val="2"/>
    </font>
  </fonts>
  <fills count="24">
    <fill>
      <patternFill patternType="none"/>
    </fill>
    <fill>
      <patternFill patternType="gray125"/>
    </fill>
    <fill>
      <patternFill patternType="solid">
        <fgColor rgb="FFFFFFFF"/>
        <bgColor rgb="FFFFFFFF"/>
      </patternFill>
    </fill>
    <fill>
      <patternFill patternType="solid">
        <fgColor rgb="FFE6EDF8"/>
        <bgColor rgb="FFE6EDF8"/>
      </patternFill>
    </fill>
    <fill>
      <patternFill patternType="solid">
        <fgColor rgb="FFFFFF00"/>
        <bgColor rgb="FFFFFF00"/>
      </patternFill>
    </fill>
    <fill>
      <patternFill patternType="solid">
        <fgColor rgb="FF000000"/>
        <bgColor rgb="FF000000"/>
      </patternFill>
    </fill>
    <fill>
      <patternFill patternType="solid">
        <fgColor rgb="FFFFFF00"/>
        <bgColor indexed="64"/>
      </patternFill>
    </fill>
    <fill>
      <patternFill patternType="solid">
        <fgColor rgb="FFFFFF00"/>
        <bgColor rgb="FFFFFFFF"/>
      </patternFill>
    </fill>
    <fill>
      <patternFill patternType="solid">
        <fgColor theme="0"/>
        <bgColor rgb="FFFFFF00"/>
      </patternFill>
    </fill>
    <fill>
      <patternFill patternType="solid">
        <fgColor theme="0"/>
        <bgColor indexed="64"/>
      </patternFill>
    </fill>
    <fill>
      <patternFill patternType="solid">
        <fgColor rgb="FFFFFF99"/>
        <bgColor indexed="64"/>
      </patternFill>
    </fill>
    <fill>
      <patternFill patternType="solid">
        <fgColor rgb="FFFFFF99"/>
        <bgColor rgb="FFFFFFFF"/>
      </patternFill>
    </fill>
    <fill>
      <patternFill patternType="solid">
        <fgColor theme="0"/>
        <bgColor rgb="FFEEF2F8"/>
      </patternFill>
    </fill>
    <fill>
      <patternFill patternType="solid">
        <fgColor theme="0"/>
        <bgColor rgb="FFE6EDF8"/>
      </patternFill>
    </fill>
    <fill>
      <patternFill patternType="solid">
        <fgColor rgb="FFE6EDF8"/>
        <bgColor indexed="64"/>
      </patternFill>
    </fill>
    <fill>
      <patternFill patternType="solid">
        <fgColor rgb="FFE6EDF8"/>
        <bgColor rgb="FFEEF2F8"/>
      </patternFill>
    </fill>
    <fill>
      <patternFill patternType="solid">
        <fgColor rgb="FFE6EDF8"/>
        <bgColor rgb="FF000000"/>
      </patternFill>
    </fill>
    <fill>
      <patternFill patternType="solid">
        <fgColor rgb="FFE6EDF8"/>
        <bgColor rgb="FF78FF56"/>
      </patternFill>
    </fill>
    <fill>
      <patternFill patternType="solid">
        <fgColor theme="0"/>
        <bgColor rgb="FFFFFFFF"/>
      </patternFill>
    </fill>
    <fill>
      <patternFill patternType="solid">
        <fgColor theme="4" tint="0.79998168889431442"/>
        <bgColor rgb="FFE6EDF8"/>
      </patternFill>
    </fill>
    <fill>
      <patternFill patternType="solid">
        <fgColor theme="1"/>
        <bgColor rgb="FFE6EDF8"/>
      </patternFill>
    </fill>
    <fill>
      <patternFill patternType="solid">
        <fgColor theme="1"/>
        <bgColor indexed="64"/>
      </patternFill>
    </fill>
    <fill>
      <patternFill patternType="solid">
        <fgColor theme="3"/>
        <bgColor rgb="FFE6EDF8"/>
      </patternFill>
    </fill>
    <fill>
      <patternFill patternType="solid">
        <fgColor theme="3"/>
        <bgColor indexed="64"/>
      </patternFill>
    </fill>
  </fills>
  <borders count="7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indexed="64"/>
      </left>
      <right/>
      <top style="thin">
        <color indexed="64"/>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right style="thin">
        <color indexed="64"/>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style="medium">
        <color indexed="64"/>
      </bottom>
      <diagonal/>
    </border>
    <border>
      <left style="thin">
        <color rgb="FF000000"/>
      </left>
      <right/>
      <top/>
      <bottom style="medium">
        <color indexed="64"/>
      </bottom>
      <diagonal/>
    </border>
    <border>
      <left style="thin">
        <color indexed="64"/>
      </left>
      <right style="thin">
        <color indexed="64"/>
      </right>
      <top style="thin">
        <color rgb="FF000000"/>
      </top>
      <bottom style="medium">
        <color indexed="64"/>
      </bottom>
      <diagonal/>
    </border>
    <border>
      <left style="thin">
        <color rgb="FF000000"/>
      </left>
      <right style="thin">
        <color rgb="FF000000"/>
      </right>
      <top style="medium">
        <color indexed="64"/>
      </top>
      <bottom style="thin">
        <color rgb="FF000000"/>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medium">
        <color indexed="64"/>
      </left>
      <right style="thin">
        <color rgb="FF000000"/>
      </right>
      <top/>
      <bottom/>
      <diagonal/>
    </border>
    <border>
      <left style="thin">
        <color rgb="FF000000"/>
      </left>
      <right style="medium">
        <color indexed="64"/>
      </right>
      <top style="thin">
        <color rgb="FF000000"/>
      </top>
      <bottom/>
      <diagonal/>
    </border>
    <border>
      <left style="medium">
        <color indexed="64"/>
      </left>
      <right/>
      <top style="medium">
        <color indexed="64"/>
      </top>
      <bottom style="thin">
        <color rgb="FF000000"/>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right style="medium">
        <color indexed="64"/>
      </right>
      <top style="thin">
        <color rgb="FF000000"/>
      </top>
      <bottom/>
      <diagonal/>
    </border>
    <border>
      <left style="medium">
        <color indexed="64"/>
      </left>
      <right style="thin">
        <color rgb="FF000000"/>
      </right>
      <top style="thin">
        <color rgb="FF000000"/>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rgb="FF000000"/>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rgb="FF000000"/>
      </top>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rgb="FF000000"/>
      </left>
      <right style="medium">
        <color indexed="64"/>
      </right>
      <top style="thin">
        <color indexed="64"/>
      </top>
      <bottom/>
      <diagonal/>
    </border>
    <border>
      <left style="thin">
        <color rgb="FF000000"/>
      </left>
      <right style="medium">
        <color indexed="64"/>
      </right>
      <top/>
      <bottom style="thin">
        <color indexed="64"/>
      </bottom>
      <diagonal/>
    </border>
    <border>
      <left style="thin">
        <color rgb="FF000000"/>
      </left>
      <right/>
      <top/>
      <bottom/>
      <diagonal/>
    </border>
    <border>
      <left/>
      <right style="thin">
        <color rgb="FF000000"/>
      </right>
      <top/>
      <bottom/>
      <diagonal/>
    </border>
    <border>
      <left style="medium">
        <color indexed="64"/>
      </left>
      <right/>
      <top style="medium">
        <color indexed="64"/>
      </top>
      <bottom/>
      <diagonal/>
    </border>
    <border>
      <left/>
      <right/>
      <top style="medium">
        <color indexed="64"/>
      </top>
      <bottom/>
      <diagonal/>
    </border>
    <border>
      <left style="thin">
        <color rgb="FF000000"/>
      </left>
      <right/>
      <top style="thin">
        <color rgb="FF000000"/>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medium">
        <color indexed="64"/>
      </bottom>
      <diagonal/>
    </border>
    <border>
      <left style="thin">
        <color indexed="64"/>
      </left>
      <right style="thin">
        <color rgb="FF000000"/>
      </right>
      <top style="thin">
        <color rgb="FF000000"/>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s>
  <cellStyleXfs count="1">
    <xf numFmtId="0" fontId="0" fillId="0" borderId="0"/>
  </cellStyleXfs>
  <cellXfs count="185">
    <xf numFmtId="0" fontId="0" fillId="0" borderId="0" xfId="0" applyFont="1" applyAlignment="1"/>
    <xf numFmtId="0" fontId="3" fillId="0" borderId="0" xfId="0" applyFont="1" applyAlignment="1"/>
    <xf numFmtId="0" fontId="3" fillId="0" borderId="0" xfId="0" applyFont="1" applyAlignment="1"/>
    <xf numFmtId="0" fontId="7" fillId="5" borderId="3" xfId="0" applyFont="1" applyFill="1" applyBorder="1" applyAlignment="1">
      <alignment horizontal="center" vertical="center"/>
    </xf>
    <xf numFmtId="0" fontId="10" fillId="4" borderId="4" xfId="0" applyFont="1" applyFill="1" applyBorder="1" applyAlignment="1" applyProtection="1">
      <alignment horizontal="center" vertical="center" wrapText="1"/>
      <protection locked="0"/>
    </xf>
    <xf numFmtId="0" fontId="10" fillId="4" borderId="4" xfId="0" applyNumberFormat="1" applyFont="1" applyFill="1" applyBorder="1" applyAlignment="1" applyProtection="1">
      <alignment horizontal="center" vertical="center" wrapText="1"/>
      <protection locked="0"/>
    </xf>
    <xf numFmtId="0" fontId="0" fillId="0" borderId="0" xfId="0" applyFont="1" applyAlignment="1" applyProtection="1">
      <protection locked="0"/>
    </xf>
    <xf numFmtId="164" fontId="12" fillId="6" borderId="4" xfId="0" applyNumberFormat="1" applyFont="1" applyFill="1" applyBorder="1" applyAlignment="1" applyProtection="1">
      <alignment vertical="center"/>
      <protection locked="0"/>
    </xf>
    <xf numFmtId="164" fontId="12" fillId="6" borderId="16" xfId="0" applyNumberFormat="1" applyFont="1" applyFill="1" applyBorder="1" applyAlignment="1" applyProtection="1">
      <alignment vertical="center"/>
      <protection locked="0"/>
    </xf>
    <xf numFmtId="164" fontId="6" fillId="3" borderId="4" xfId="0" applyNumberFormat="1" applyFont="1" applyFill="1" applyBorder="1" applyAlignment="1" applyProtection="1">
      <alignment horizontal="center" vertical="center"/>
    </xf>
    <xf numFmtId="0" fontId="12" fillId="0" borderId="4" xfId="0" applyFont="1" applyBorder="1" applyAlignment="1" applyProtection="1">
      <alignment vertical="center"/>
    </xf>
    <xf numFmtId="0" fontId="12" fillId="0" borderId="4" xfId="0" applyFont="1" applyBorder="1" applyAlignment="1" applyProtection="1">
      <alignment horizontal="left" vertical="center" wrapText="1"/>
    </xf>
    <xf numFmtId="164" fontId="12" fillId="0" borderId="5" xfId="0" applyNumberFormat="1" applyFont="1" applyBorder="1" applyAlignment="1" applyProtection="1">
      <alignment vertical="center"/>
    </xf>
    <xf numFmtId="164" fontId="4" fillId="3" borderId="10" xfId="0" applyNumberFormat="1" applyFont="1" applyFill="1" applyBorder="1" applyAlignment="1" applyProtection="1">
      <alignment vertical="center"/>
    </xf>
    <xf numFmtId="0" fontId="12" fillId="0" borderId="5" xfId="0" applyFont="1" applyBorder="1" applyAlignment="1" applyProtection="1">
      <alignment vertical="center"/>
    </xf>
    <xf numFmtId="0" fontId="12" fillId="0" borderId="5" xfId="0" applyFont="1" applyBorder="1" applyAlignment="1" applyProtection="1">
      <alignment horizontal="left" vertical="center" wrapText="1"/>
    </xf>
    <xf numFmtId="164" fontId="12" fillId="0" borderId="4" xfId="0" applyNumberFormat="1" applyFont="1" applyBorder="1" applyAlignment="1" applyProtection="1">
      <alignment vertical="center"/>
    </xf>
    <xf numFmtId="164" fontId="4" fillId="3" borderId="4" xfId="0" applyNumberFormat="1" applyFont="1" applyFill="1" applyBorder="1" applyAlignment="1" applyProtection="1">
      <alignment vertical="center"/>
    </xf>
    <xf numFmtId="0" fontId="15" fillId="0" borderId="4" xfId="0" applyFont="1" applyBorder="1" applyAlignment="1" applyProtection="1">
      <alignment horizontal="center" vertical="center" wrapText="1"/>
    </xf>
    <xf numFmtId="164" fontId="12" fillId="0" borderId="4" xfId="0" applyNumberFormat="1" applyFont="1" applyBorder="1" applyAlignment="1" applyProtection="1">
      <alignment vertical="center" wrapText="1"/>
    </xf>
    <xf numFmtId="0" fontId="12" fillId="10" borderId="6" xfId="0" applyFont="1" applyFill="1" applyBorder="1" applyAlignment="1" applyProtection="1">
      <alignment vertical="center"/>
      <protection locked="0"/>
    </xf>
    <xf numFmtId="0" fontId="12" fillId="10" borderId="6" xfId="0" applyFont="1" applyFill="1" applyBorder="1" applyAlignment="1" applyProtection="1">
      <alignment horizontal="left" vertical="center" wrapText="1"/>
      <protection locked="0"/>
    </xf>
    <xf numFmtId="0" fontId="12" fillId="11" borderId="4" xfId="0" applyFont="1" applyFill="1" applyBorder="1" applyAlignment="1" applyProtection="1">
      <alignment vertical="center"/>
      <protection locked="0"/>
    </xf>
    <xf numFmtId="0" fontId="12" fillId="11" borderId="4" xfId="0" applyFont="1" applyFill="1" applyBorder="1" applyAlignment="1" applyProtection="1">
      <alignment horizontal="left" vertical="center" wrapText="1"/>
      <protection locked="0"/>
    </xf>
    <xf numFmtId="0" fontId="12" fillId="10" borderId="4" xfId="0" applyFont="1" applyFill="1" applyBorder="1" applyAlignment="1" applyProtection="1">
      <alignment vertical="center"/>
      <protection locked="0"/>
    </xf>
    <xf numFmtId="0" fontId="12" fillId="10" borderId="4" xfId="0" applyFont="1" applyFill="1" applyBorder="1" applyAlignment="1" applyProtection="1">
      <alignment horizontal="left" vertical="center" wrapText="1"/>
      <protection locked="0"/>
    </xf>
    <xf numFmtId="164" fontId="12" fillId="10" borderId="4" xfId="0" applyNumberFormat="1" applyFont="1" applyFill="1" applyBorder="1" applyAlignment="1" applyProtection="1">
      <alignment vertical="center"/>
      <protection locked="0"/>
    </xf>
    <xf numFmtId="164" fontId="12" fillId="10" borderId="4" xfId="0" applyNumberFormat="1" applyFont="1" applyFill="1" applyBorder="1" applyAlignment="1" applyProtection="1">
      <alignment vertical="center" wrapText="1"/>
      <protection locked="0"/>
    </xf>
    <xf numFmtId="164" fontId="12" fillId="10" borderId="4" xfId="0" applyNumberFormat="1" applyFont="1" applyFill="1" applyBorder="1" applyProtection="1">
      <protection locked="0"/>
    </xf>
    <xf numFmtId="164" fontId="12" fillId="10" borderId="4" xfId="0" applyNumberFormat="1" applyFont="1" applyFill="1" applyBorder="1" applyAlignment="1" applyProtection="1">
      <alignment wrapText="1"/>
      <protection locked="0"/>
    </xf>
    <xf numFmtId="0" fontId="0" fillId="0" borderId="0" xfId="0" applyFont="1" applyAlignment="1"/>
    <xf numFmtId="164" fontId="12" fillId="0" borderId="16" xfId="0" applyNumberFormat="1" applyFont="1" applyBorder="1" applyAlignment="1" applyProtection="1">
      <alignment vertical="center"/>
    </xf>
    <xf numFmtId="0" fontId="15" fillId="0" borderId="3" xfId="0" applyFont="1" applyBorder="1" applyAlignment="1" applyProtection="1">
      <alignment horizontal="center" vertical="center"/>
    </xf>
    <xf numFmtId="0" fontId="15" fillId="0" borderId="3" xfId="0" applyFont="1" applyBorder="1" applyAlignment="1" applyProtection="1">
      <alignment horizontal="center"/>
    </xf>
    <xf numFmtId="0" fontId="6" fillId="13" borderId="23" xfId="0" applyFont="1" applyFill="1" applyBorder="1" applyAlignment="1" applyProtection="1">
      <alignment horizontal="right" vertical="center" wrapText="1"/>
    </xf>
    <xf numFmtId="164" fontId="6" fillId="0" borderId="27" xfId="0" applyNumberFormat="1" applyFont="1" applyFill="1" applyBorder="1" applyAlignment="1" applyProtection="1">
      <alignment horizontal="center" vertical="center"/>
    </xf>
    <xf numFmtId="0" fontId="6" fillId="0" borderId="28" xfId="0" applyFont="1" applyBorder="1" applyAlignment="1" applyProtection="1"/>
    <xf numFmtId="0" fontId="6" fillId="0" borderId="29" xfId="0" applyFont="1" applyBorder="1" applyAlignment="1" applyProtection="1"/>
    <xf numFmtId="0" fontId="6" fillId="3" borderId="36" xfId="0" applyFont="1" applyFill="1" applyBorder="1" applyAlignment="1" applyProtection="1">
      <alignment horizontal="center" vertical="center"/>
    </xf>
    <xf numFmtId="164" fontId="6" fillId="0" borderId="30" xfId="0" applyNumberFormat="1" applyFont="1" applyFill="1" applyBorder="1" applyAlignment="1" applyProtection="1">
      <alignment horizontal="center" vertical="center"/>
    </xf>
    <xf numFmtId="164" fontId="31" fillId="14" borderId="40" xfId="0" applyNumberFormat="1" applyFont="1" applyFill="1" applyBorder="1" applyAlignment="1" applyProtection="1">
      <alignment horizontal="center" vertical="center"/>
    </xf>
    <xf numFmtId="0" fontId="0" fillId="0" borderId="0" xfId="0" applyFont="1" applyAlignment="1">
      <alignment horizontal="center"/>
    </xf>
    <xf numFmtId="0" fontId="5" fillId="0" borderId="4" xfId="0" applyFont="1" applyBorder="1" applyAlignment="1" applyProtection="1">
      <alignment horizontal="center" vertical="center"/>
    </xf>
    <xf numFmtId="0" fontId="7" fillId="5" borderId="3" xfId="0" applyFont="1" applyFill="1" applyBorder="1" applyAlignment="1" applyProtection="1">
      <alignment horizontal="center" vertical="center"/>
    </xf>
    <xf numFmtId="0" fontId="8" fillId="15" borderId="4" xfId="0" applyFont="1" applyFill="1" applyBorder="1" applyAlignment="1" applyProtection="1">
      <alignment horizontal="center" vertical="center"/>
    </xf>
    <xf numFmtId="0" fontId="9" fillId="3" borderId="3" xfId="0" applyFont="1" applyFill="1" applyBorder="1" applyAlignment="1" applyProtection="1">
      <alignment horizontal="center" wrapText="1"/>
    </xf>
    <xf numFmtId="0" fontId="8" fillId="15" borderId="4" xfId="0" applyFont="1" applyFill="1" applyBorder="1" applyAlignment="1" applyProtection="1">
      <alignment horizontal="center" vertical="center" wrapText="1"/>
    </xf>
    <xf numFmtId="0" fontId="27" fillId="12" borderId="1" xfId="0" applyFont="1" applyFill="1" applyBorder="1" applyAlignment="1" applyProtection="1">
      <alignment horizontal="center" vertical="center"/>
    </xf>
    <xf numFmtId="0" fontId="7" fillId="5" borderId="2" xfId="0" applyFont="1" applyFill="1" applyBorder="1" applyAlignment="1" applyProtection="1">
      <alignment horizontal="center" vertical="center"/>
    </xf>
    <xf numFmtId="0" fontId="27" fillId="12" borderId="2" xfId="0" applyFont="1" applyFill="1" applyBorder="1" applyAlignment="1" applyProtection="1">
      <alignment vertical="center"/>
    </xf>
    <xf numFmtId="0" fontId="27" fillId="12" borderId="3" xfId="0" applyFont="1" applyFill="1" applyBorder="1" applyAlignment="1" applyProtection="1">
      <alignment vertical="center"/>
    </xf>
    <xf numFmtId="0" fontId="3" fillId="2" borderId="4" xfId="0" applyFont="1" applyFill="1" applyBorder="1" applyAlignment="1" applyProtection="1">
      <alignment horizontal="left" vertical="center"/>
    </xf>
    <xf numFmtId="0" fontId="7" fillId="2" borderId="4" xfId="0" applyFont="1" applyFill="1" applyBorder="1" applyAlignment="1" applyProtection="1">
      <alignment horizontal="left" vertical="center"/>
    </xf>
    <xf numFmtId="0" fontId="3" fillId="2" borderId="1" xfId="0" applyFont="1" applyFill="1" applyBorder="1" applyAlignment="1" applyProtection="1">
      <alignment horizontal="left" vertical="center" wrapText="1"/>
    </xf>
    <xf numFmtId="164" fontId="3" fillId="2" borderId="4" xfId="0" applyNumberFormat="1" applyFont="1" applyFill="1" applyBorder="1" applyAlignment="1" applyProtection="1">
      <alignment horizontal="center" vertical="center"/>
    </xf>
    <xf numFmtId="164" fontId="3" fillId="0" borderId="4" xfId="0" applyNumberFormat="1" applyFont="1" applyBorder="1" applyAlignment="1" applyProtection="1">
      <alignment horizontal="center" vertical="center"/>
    </xf>
    <xf numFmtId="0" fontId="3" fillId="0" borderId="0" xfId="0" applyFont="1" applyAlignment="1" applyProtection="1">
      <alignment vertical="center" wrapText="1"/>
    </xf>
    <xf numFmtId="0" fontId="3" fillId="18" borderId="4" xfId="0" applyFont="1" applyFill="1" applyBorder="1" applyAlignment="1" applyProtection="1">
      <alignment horizontal="left" vertical="center"/>
    </xf>
    <xf numFmtId="0" fontId="3" fillId="2" borderId="4" xfId="0" applyFont="1" applyFill="1" applyBorder="1" applyAlignment="1" applyProtection="1">
      <alignment horizontal="left" vertical="center" wrapText="1"/>
    </xf>
    <xf numFmtId="164" fontId="11" fillId="0" borderId="9" xfId="0" applyNumberFormat="1" applyFont="1" applyBorder="1" applyAlignment="1" applyProtection="1">
      <alignment horizontal="center" vertical="center"/>
    </xf>
    <xf numFmtId="0" fontId="3" fillId="0" borderId="8" xfId="0" applyFont="1" applyBorder="1" applyAlignment="1" applyProtection="1">
      <alignment vertical="center" wrapText="1"/>
    </xf>
    <xf numFmtId="0" fontId="7" fillId="5" borderId="1" xfId="0" applyFont="1" applyFill="1" applyBorder="1" applyAlignment="1" applyProtection="1">
      <alignment horizontal="center" vertical="center"/>
    </xf>
    <xf numFmtId="164" fontId="12" fillId="6" borderId="6" xfId="0" applyNumberFormat="1" applyFont="1" applyFill="1" applyBorder="1" applyAlignment="1" applyProtection="1">
      <alignment vertical="center"/>
      <protection locked="0" hidden="1"/>
    </xf>
    <xf numFmtId="164" fontId="12" fillId="7" borderId="4" xfId="0" applyNumberFormat="1" applyFont="1" applyFill="1" applyBorder="1" applyAlignment="1" applyProtection="1">
      <alignment vertical="center"/>
      <protection locked="0" hidden="1"/>
    </xf>
    <xf numFmtId="164" fontId="12" fillId="6" borderId="4" xfId="0" applyNumberFormat="1" applyFont="1" applyFill="1" applyBorder="1" applyAlignment="1" applyProtection="1">
      <alignment vertical="center"/>
      <protection locked="0" hidden="1"/>
    </xf>
    <xf numFmtId="0" fontId="6" fillId="20" borderId="31" xfId="0" applyFont="1" applyFill="1" applyBorder="1" applyAlignment="1" applyProtection="1">
      <alignment horizontal="right" vertical="center"/>
    </xf>
    <xf numFmtId="164" fontId="6" fillId="21" borderId="51" xfId="0" applyNumberFormat="1" applyFont="1" applyFill="1" applyBorder="1" applyAlignment="1" applyProtection="1">
      <alignment horizontal="center" vertical="center"/>
    </xf>
    <xf numFmtId="0" fontId="6" fillId="20" borderId="0" xfId="0" applyFont="1" applyFill="1" applyBorder="1" applyAlignment="1" applyProtection="1">
      <alignment horizontal="right" vertical="center" wrapText="1"/>
    </xf>
    <xf numFmtId="164" fontId="6" fillId="20" borderId="52" xfId="0" applyNumberFormat="1" applyFont="1" applyFill="1" applyBorder="1" applyAlignment="1" applyProtection="1">
      <alignment horizontal="center" vertical="center" wrapText="1"/>
    </xf>
    <xf numFmtId="164" fontId="6" fillId="21" borderId="41" xfId="0" applyNumberFormat="1" applyFont="1" applyFill="1" applyBorder="1" applyAlignment="1" applyProtection="1">
      <alignment horizontal="center" vertical="center"/>
    </xf>
    <xf numFmtId="0" fontId="6" fillId="19" borderId="24" xfId="0" applyFont="1" applyFill="1" applyBorder="1" applyAlignment="1" applyProtection="1">
      <alignment horizontal="center"/>
    </xf>
    <xf numFmtId="0" fontId="6" fillId="19" borderId="25" xfId="0" applyFont="1" applyFill="1" applyBorder="1" applyAlignment="1" applyProtection="1">
      <alignment horizontal="center" wrapText="1"/>
    </xf>
    <xf numFmtId="0" fontId="6" fillId="19" borderId="26" xfId="0" applyFont="1" applyFill="1" applyBorder="1" applyAlignment="1" applyProtection="1">
      <alignment horizontal="center" wrapText="1"/>
    </xf>
    <xf numFmtId="0" fontId="6" fillId="19" borderId="18" xfId="0" applyFont="1" applyFill="1" applyBorder="1" applyAlignment="1" applyProtection="1">
      <alignment horizontal="center"/>
    </xf>
    <xf numFmtId="164" fontId="6" fillId="13" borderId="52" xfId="0" applyNumberFormat="1" applyFont="1" applyFill="1" applyBorder="1" applyAlignment="1" applyProtection="1">
      <alignment horizontal="center" vertical="center" wrapText="1"/>
    </xf>
    <xf numFmtId="164" fontId="6" fillId="0" borderId="41" xfId="0" applyNumberFormat="1" applyFont="1" applyFill="1" applyBorder="1" applyAlignment="1" applyProtection="1">
      <alignment horizontal="center" vertical="center"/>
    </xf>
    <xf numFmtId="0" fontId="6" fillId="2" borderId="57" xfId="0" applyFont="1" applyFill="1" applyBorder="1" applyAlignment="1" applyProtection="1"/>
    <xf numFmtId="0" fontId="6" fillId="2" borderId="63" xfId="0" applyFont="1" applyFill="1" applyBorder="1" applyAlignment="1" applyProtection="1"/>
    <xf numFmtId="0" fontId="6" fillId="2" borderId="44" xfId="0" applyFont="1" applyFill="1" applyBorder="1" applyAlignment="1" applyProtection="1"/>
    <xf numFmtId="0" fontId="6" fillId="2" borderId="58" xfId="0" applyFont="1" applyFill="1" applyBorder="1" applyAlignment="1" applyProtection="1"/>
    <xf numFmtId="0" fontId="6" fillId="2" borderId="64" xfId="0" applyFont="1" applyFill="1" applyBorder="1" applyAlignment="1" applyProtection="1"/>
    <xf numFmtId="0" fontId="6" fillId="2" borderId="42" xfId="0" applyFont="1" applyFill="1" applyBorder="1" applyAlignment="1" applyProtection="1"/>
    <xf numFmtId="0" fontId="6" fillId="0" borderId="48" xfId="0" applyFont="1" applyFill="1" applyBorder="1" applyAlignment="1" applyProtection="1">
      <alignment horizontal="center" wrapText="1"/>
    </xf>
    <xf numFmtId="0" fontId="6" fillId="0" borderId="47" xfId="0" applyFont="1" applyFill="1" applyBorder="1" applyAlignment="1" applyProtection="1">
      <alignment horizontal="center" wrapText="1"/>
    </xf>
    <xf numFmtId="164" fontId="6" fillId="0" borderId="5" xfId="0" applyNumberFormat="1" applyFont="1" applyFill="1" applyBorder="1" applyAlignment="1" applyProtection="1">
      <alignment horizontal="center" vertical="center"/>
    </xf>
    <xf numFmtId="0" fontId="33" fillId="22" borderId="36" xfId="0" applyFont="1" applyFill="1" applyBorder="1" applyAlignment="1" applyProtection="1">
      <alignment horizontal="center" vertical="center" wrapText="1"/>
    </xf>
    <xf numFmtId="164" fontId="33" fillId="22" borderId="4" xfId="0" applyNumberFormat="1" applyFont="1" applyFill="1" applyBorder="1" applyAlignment="1" applyProtection="1">
      <alignment horizontal="center" vertical="center"/>
    </xf>
    <xf numFmtId="0" fontId="3" fillId="2" borderId="1" xfId="0" applyFont="1" applyFill="1" applyBorder="1" applyAlignment="1" applyProtection="1">
      <alignment horizontal="left" vertical="center"/>
    </xf>
    <xf numFmtId="164" fontId="12" fillId="6" borderId="67" xfId="0" applyNumberFormat="1" applyFont="1" applyFill="1" applyBorder="1" applyProtection="1">
      <protection locked="0"/>
    </xf>
    <xf numFmtId="164" fontId="12" fillId="6" borderId="66" xfId="0" applyNumberFormat="1" applyFont="1" applyFill="1" applyBorder="1" applyProtection="1">
      <protection locked="0"/>
    </xf>
    <xf numFmtId="0" fontId="15" fillId="0" borderId="68" xfId="0" applyFont="1" applyBorder="1" applyAlignment="1" applyProtection="1">
      <alignment horizontal="center"/>
    </xf>
    <xf numFmtId="164" fontId="12" fillId="10" borderId="66" xfId="0" applyNumberFormat="1" applyFont="1" applyFill="1" applyBorder="1" applyProtection="1">
      <protection locked="0"/>
    </xf>
    <xf numFmtId="164" fontId="12" fillId="10" borderId="66" xfId="0" applyNumberFormat="1" applyFont="1" applyFill="1" applyBorder="1" applyAlignment="1" applyProtection="1">
      <alignment wrapText="1"/>
      <protection locked="0"/>
    </xf>
    <xf numFmtId="0" fontId="15" fillId="0" borderId="69" xfId="0" applyFont="1" applyBorder="1" applyAlignment="1" applyProtection="1">
      <alignment horizontal="center"/>
    </xf>
    <xf numFmtId="164" fontId="12" fillId="10" borderId="70" xfId="0" applyNumberFormat="1" applyFont="1" applyFill="1" applyBorder="1" applyProtection="1">
      <protection locked="0"/>
    </xf>
    <xf numFmtId="164" fontId="12" fillId="10" borderId="70" xfId="0" applyNumberFormat="1" applyFont="1" applyFill="1" applyBorder="1" applyAlignment="1" applyProtection="1">
      <alignment wrapText="1"/>
      <protection locked="0"/>
    </xf>
    <xf numFmtId="0" fontId="0" fillId="0" borderId="54" xfId="0" applyFont="1" applyBorder="1" applyAlignment="1" applyProtection="1">
      <protection locked="0"/>
    </xf>
    <xf numFmtId="0" fontId="1" fillId="2" borderId="0" xfId="0" applyFont="1" applyFill="1" applyAlignment="1" applyProtection="1">
      <alignment horizontal="center" vertical="center" wrapText="1"/>
    </xf>
    <xf numFmtId="0" fontId="0" fillId="0" borderId="0" xfId="0" applyFont="1" applyAlignment="1" applyProtection="1"/>
    <xf numFmtId="0" fontId="3" fillId="0" borderId="5"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7" xfId="0" applyFont="1" applyBorder="1" applyProtection="1"/>
    <xf numFmtId="0" fontId="3" fillId="0" borderId="6" xfId="0" applyFont="1" applyBorder="1" applyProtection="1"/>
    <xf numFmtId="0" fontId="5" fillId="4" borderId="1" xfId="0" applyFont="1" applyFill="1" applyBorder="1" applyAlignment="1" applyProtection="1">
      <alignment horizontal="left" vertical="center"/>
      <protection locked="0"/>
    </xf>
    <xf numFmtId="0" fontId="3" fillId="0" borderId="2" xfId="0" applyFont="1" applyBorder="1" applyProtection="1">
      <protection locked="0"/>
    </xf>
    <xf numFmtId="0" fontId="3" fillId="0" borderId="3" xfId="0" applyFont="1" applyBorder="1" applyProtection="1">
      <protection locked="0"/>
    </xf>
    <xf numFmtId="0" fontId="7" fillId="16" borderId="1" xfId="0" applyFont="1" applyFill="1" applyBorder="1" applyAlignment="1" applyProtection="1">
      <alignment horizontal="center" vertical="center"/>
    </xf>
    <xf numFmtId="0" fontId="7" fillId="16" borderId="2" xfId="0" applyFont="1" applyFill="1" applyBorder="1" applyAlignment="1" applyProtection="1">
      <alignment horizontal="center" vertical="center"/>
    </xf>
    <xf numFmtId="0" fontId="7" fillId="16" borderId="3" xfId="0" applyFont="1" applyFill="1" applyBorder="1" applyAlignment="1" applyProtection="1">
      <alignment horizontal="center" vertical="center"/>
    </xf>
    <xf numFmtId="0" fontId="26" fillId="17" borderId="1" xfId="0" applyFont="1" applyFill="1" applyBorder="1" applyAlignment="1" applyProtection="1">
      <alignment horizontal="center" vertical="center" wrapText="1"/>
    </xf>
    <xf numFmtId="0" fontId="26" fillId="17" borderId="2" xfId="0" applyFont="1" applyFill="1" applyBorder="1" applyAlignment="1" applyProtection="1">
      <alignment horizontal="center" vertical="center" wrapText="1"/>
    </xf>
    <xf numFmtId="0" fontId="26" fillId="17" borderId="3"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2" fillId="15" borderId="1" xfId="0" applyFont="1" applyFill="1" applyBorder="1" applyAlignment="1" applyProtection="1">
      <alignment horizontal="left" vertical="center" wrapText="1"/>
    </xf>
    <xf numFmtId="0" fontId="3" fillId="14" borderId="2" xfId="0" applyFont="1" applyFill="1" applyBorder="1" applyProtection="1"/>
    <xf numFmtId="0" fontId="3" fillId="14" borderId="3" xfId="0" applyFont="1" applyFill="1" applyBorder="1" applyProtection="1"/>
    <xf numFmtId="0" fontId="6" fillId="7" borderId="33" xfId="0" applyFont="1" applyFill="1" applyBorder="1" applyAlignment="1" applyProtection="1">
      <alignment horizontal="center" vertical="center"/>
    </xf>
    <xf numFmtId="0" fontId="6" fillId="7" borderId="19" xfId="0" applyFont="1" applyFill="1" applyBorder="1" applyAlignment="1" applyProtection="1">
      <alignment horizontal="center" vertical="center"/>
    </xf>
    <xf numFmtId="0" fontId="6" fillId="7" borderId="20" xfId="0" applyFont="1" applyFill="1" applyBorder="1" applyAlignment="1" applyProtection="1">
      <alignment horizontal="center" vertical="center"/>
    </xf>
    <xf numFmtId="0" fontId="25" fillId="0" borderId="37" xfId="0" applyFont="1" applyBorder="1" applyAlignment="1" applyProtection="1">
      <alignment horizontal="left" vertical="center" wrapText="1" indent="1"/>
    </xf>
    <xf numFmtId="0" fontId="25" fillId="0" borderId="39" xfId="0" applyFont="1" applyBorder="1" applyAlignment="1" applyProtection="1">
      <alignment horizontal="left" vertical="center" wrapText="1" indent="1"/>
    </xf>
    <xf numFmtId="0" fontId="13" fillId="8" borderId="32" xfId="0" applyFont="1" applyFill="1" applyBorder="1" applyAlignment="1" applyProtection="1">
      <alignment horizontal="center" vertical="center"/>
    </xf>
    <xf numFmtId="0" fontId="3" fillId="9" borderId="35" xfId="0" applyFont="1" applyFill="1" applyBorder="1" applyProtection="1"/>
    <xf numFmtId="0" fontId="4" fillId="0" borderId="5" xfId="0" applyFont="1" applyBorder="1" applyAlignment="1" applyProtection="1">
      <alignment horizontal="center" vertical="center"/>
    </xf>
    <xf numFmtId="0" fontId="30" fillId="0" borderId="49" xfId="0" applyFont="1" applyBorder="1" applyAlignment="1" applyProtection="1">
      <alignment horizontal="center"/>
    </xf>
    <xf numFmtId="0" fontId="30" fillId="0" borderId="41" xfId="0" applyFont="1" applyBorder="1" applyAlignment="1" applyProtection="1">
      <alignment horizontal="center"/>
    </xf>
    <xf numFmtId="0" fontId="30" fillId="0" borderId="50" xfId="0" applyFont="1" applyBorder="1" applyAlignment="1" applyProtection="1">
      <alignment horizontal="center"/>
    </xf>
    <xf numFmtId="164" fontId="4" fillId="3" borderId="1" xfId="0" applyNumberFormat="1" applyFont="1" applyFill="1" applyBorder="1" applyAlignment="1" applyProtection="1">
      <alignment horizontal="right" vertical="center"/>
    </xf>
    <xf numFmtId="0" fontId="3" fillId="0" borderId="3" xfId="0" applyFont="1" applyBorder="1" applyAlignment="1" applyProtection="1">
      <alignment vertical="center"/>
    </xf>
    <xf numFmtId="0" fontId="4" fillId="3" borderId="1" xfId="0" applyFont="1" applyFill="1" applyBorder="1" applyAlignment="1" applyProtection="1">
      <alignment horizontal="right" vertical="center"/>
    </xf>
    <xf numFmtId="0" fontId="3" fillId="0" borderId="2" xfId="0" applyFont="1" applyBorder="1" applyAlignment="1" applyProtection="1">
      <alignment vertical="center"/>
    </xf>
    <xf numFmtId="164" fontId="14" fillId="3" borderId="1" xfId="0" applyNumberFormat="1" applyFont="1" applyFill="1" applyBorder="1" applyAlignment="1" applyProtection="1">
      <alignment horizontal="center" vertical="center"/>
    </xf>
    <xf numFmtId="164" fontId="16" fillId="0" borderId="43" xfId="0" applyNumberFormat="1" applyFont="1" applyBorder="1" applyAlignment="1" applyProtection="1">
      <alignment horizontal="left" vertical="center" wrapText="1" indent="1"/>
    </xf>
    <xf numFmtId="164" fontId="16" fillId="0" borderId="45" xfId="0" applyNumberFormat="1" applyFont="1" applyBorder="1" applyAlignment="1" applyProtection="1">
      <alignment horizontal="left" vertical="center" wrapText="1" indent="1"/>
    </xf>
    <xf numFmtId="164" fontId="16" fillId="0" borderId="46" xfId="0" applyNumberFormat="1" applyFont="1" applyBorder="1" applyAlignment="1" applyProtection="1">
      <alignment horizontal="left" vertical="center" wrapText="1" indent="1"/>
    </xf>
    <xf numFmtId="165" fontId="4" fillId="2" borderId="5" xfId="0" applyNumberFormat="1" applyFont="1" applyFill="1" applyBorder="1" applyAlignment="1" applyProtection="1">
      <alignment horizontal="center" vertical="center"/>
    </xf>
    <xf numFmtId="0" fontId="15" fillId="0" borderId="8" xfId="0" applyFont="1" applyBorder="1" applyAlignment="1" applyProtection="1">
      <alignment horizontal="center" vertical="center"/>
    </xf>
    <xf numFmtId="0" fontId="15" fillId="0" borderId="9" xfId="0" applyFont="1" applyBorder="1" applyAlignment="1" applyProtection="1">
      <alignment horizontal="center" vertical="center"/>
    </xf>
    <xf numFmtId="164" fontId="16" fillId="0" borderId="38" xfId="0" applyNumberFormat="1" applyFont="1" applyBorder="1" applyAlignment="1" applyProtection="1">
      <alignment horizontal="left" vertical="center" wrapText="1" indent="1"/>
    </xf>
    <xf numFmtId="164" fontId="16" fillId="0" borderId="31" xfId="0" applyNumberFormat="1" applyFont="1" applyBorder="1" applyAlignment="1" applyProtection="1">
      <alignment horizontal="left" vertical="center" wrapText="1" indent="1"/>
    </xf>
    <xf numFmtId="164" fontId="16" fillId="0" borderId="34" xfId="0" applyNumberFormat="1" applyFont="1" applyBorder="1" applyAlignment="1" applyProtection="1">
      <alignment horizontal="left" vertical="center" wrapText="1" indent="1"/>
    </xf>
    <xf numFmtId="0" fontId="12" fillId="2" borderId="38" xfId="0" applyFont="1" applyFill="1" applyBorder="1" applyAlignment="1" applyProtection="1">
      <alignment horizontal="left" vertical="center" wrapText="1" indent="1"/>
    </xf>
    <xf numFmtId="0" fontId="12" fillId="2" borderId="31" xfId="0" applyFont="1" applyFill="1" applyBorder="1" applyAlignment="1" applyProtection="1">
      <alignment horizontal="left" vertical="center" wrapText="1" indent="1"/>
    </xf>
    <xf numFmtId="0" fontId="12" fillId="2" borderId="34" xfId="0" applyFont="1" applyFill="1" applyBorder="1" applyAlignment="1" applyProtection="1">
      <alignment horizontal="left" vertical="center" wrapText="1" indent="1"/>
    </xf>
    <xf numFmtId="164" fontId="31" fillId="14" borderId="44" xfId="0" applyNumberFormat="1" applyFont="1" applyFill="1" applyBorder="1" applyAlignment="1" applyProtection="1">
      <alignment horizontal="center" vertical="center"/>
    </xf>
    <xf numFmtId="164" fontId="31" fillId="14" borderId="39" xfId="0" applyNumberFormat="1" applyFont="1" applyFill="1" applyBorder="1" applyAlignment="1" applyProtection="1">
      <alignment horizontal="center" vertical="center"/>
    </xf>
    <xf numFmtId="164" fontId="31" fillId="14" borderId="47" xfId="0" applyNumberFormat="1" applyFont="1" applyFill="1" applyBorder="1" applyAlignment="1" applyProtection="1">
      <alignment horizontal="center" vertical="center"/>
    </xf>
    <xf numFmtId="0" fontId="0" fillId="0" borderId="44" xfId="0" applyFont="1" applyBorder="1" applyAlignment="1" applyProtection="1">
      <alignment horizontal="center"/>
    </xf>
    <xf numFmtId="0" fontId="0" fillId="0" borderId="39" xfId="0" applyFont="1" applyBorder="1" applyAlignment="1" applyProtection="1">
      <alignment horizontal="center"/>
    </xf>
    <xf numFmtId="0" fontId="0" fillId="0" borderId="42" xfId="0" applyFont="1" applyBorder="1" applyAlignment="1" applyProtection="1">
      <alignment horizontal="center"/>
    </xf>
    <xf numFmtId="0" fontId="1" fillId="2" borderId="53" xfId="0" applyFont="1" applyFill="1" applyBorder="1" applyAlignment="1" applyProtection="1">
      <alignment horizontal="center" vertical="center" wrapText="1"/>
    </xf>
    <xf numFmtId="0" fontId="0" fillId="0" borderId="54" xfId="0" applyFont="1" applyBorder="1" applyAlignment="1" applyProtection="1">
      <alignment wrapText="1"/>
    </xf>
    <xf numFmtId="0" fontId="0" fillId="0" borderId="48" xfId="0" applyFont="1" applyBorder="1" applyAlignment="1" applyProtection="1">
      <alignment wrapText="1"/>
    </xf>
    <xf numFmtId="0" fontId="6" fillId="2" borderId="18" xfId="0" applyFont="1" applyFill="1" applyBorder="1" applyAlignment="1" applyProtection="1">
      <alignment horizontal="left"/>
    </xf>
    <xf numFmtId="0" fontId="24" fillId="0" borderId="19" xfId="0" applyFont="1" applyBorder="1" applyProtection="1"/>
    <xf numFmtId="0" fontId="24" fillId="0" borderId="20" xfId="0" applyFont="1" applyBorder="1" applyProtection="1"/>
    <xf numFmtId="0" fontId="6" fillId="2" borderId="55" xfId="0" applyFont="1" applyFill="1" applyBorder="1" applyAlignment="1" applyProtection="1">
      <alignment horizontal="left"/>
    </xf>
    <xf numFmtId="0" fontId="24" fillId="0" borderId="59" xfId="0" applyFont="1" applyBorder="1" applyProtection="1"/>
    <xf numFmtId="0" fontId="24" fillId="0" borderId="37" xfId="0" applyFont="1" applyBorder="1" applyProtection="1"/>
    <xf numFmtId="0" fontId="33" fillId="22" borderId="11" xfId="0" applyFont="1" applyFill="1" applyBorder="1" applyAlignment="1" applyProtection="1">
      <alignment horizontal="center" vertical="center" wrapText="1"/>
    </xf>
    <xf numFmtId="0" fontId="34" fillId="23" borderId="12" xfId="0" applyFont="1" applyFill="1" applyBorder="1" applyProtection="1"/>
    <xf numFmtId="0" fontId="34" fillId="23" borderId="15" xfId="0" applyFont="1" applyFill="1" applyBorder="1" applyProtection="1"/>
    <xf numFmtId="0" fontId="13" fillId="8" borderId="5" xfId="0" applyFont="1" applyFill="1" applyBorder="1" applyAlignment="1" applyProtection="1">
      <alignment horizontal="center" vertical="center"/>
    </xf>
    <xf numFmtId="0" fontId="3" fillId="9" borderId="6" xfId="0" applyFont="1" applyFill="1" applyBorder="1" applyProtection="1"/>
    <xf numFmtId="0" fontId="13" fillId="8" borderId="13" xfId="0" applyFont="1" applyFill="1" applyBorder="1" applyAlignment="1" applyProtection="1">
      <alignment horizontal="center" vertical="center"/>
    </xf>
    <xf numFmtId="0" fontId="3" fillId="9" borderId="14" xfId="0" applyFont="1" applyFill="1" applyBorder="1" applyProtection="1"/>
    <xf numFmtId="0" fontId="6" fillId="13" borderId="17" xfId="0" applyFont="1" applyFill="1" applyBorder="1" applyAlignment="1" applyProtection="1">
      <alignment horizontal="right" vertical="center" wrapText="1"/>
    </xf>
    <xf numFmtId="0" fontId="3" fillId="9" borderId="31" xfId="0" applyFont="1" applyFill="1" applyBorder="1" applyAlignment="1" applyProtection="1">
      <alignment horizontal="right"/>
    </xf>
    <xf numFmtId="0" fontId="13" fillId="8" borderId="31" xfId="0" applyFont="1" applyFill="1" applyBorder="1" applyAlignment="1" applyProtection="1">
      <alignment horizontal="center" vertical="center"/>
    </xf>
    <xf numFmtId="0" fontId="3" fillId="9" borderId="34" xfId="0" applyFont="1" applyFill="1" applyBorder="1" applyProtection="1"/>
    <xf numFmtId="0" fontId="13" fillId="8" borderId="7" xfId="0" applyFont="1" applyFill="1" applyBorder="1" applyAlignment="1" applyProtection="1">
      <alignment horizontal="center" vertical="center" wrapText="1"/>
    </xf>
    <xf numFmtId="0" fontId="13" fillId="8" borderId="5" xfId="0" applyFont="1" applyFill="1" applyBorder="1" applyAlignment="1" applyProtection="1">
      <alignment horizontal="center" vertical="center" wrapText="1"/>
    </xf>
    <xf numFmtId="164" fontId="6" fillId="13" borderId="17" xfId="0" applyNumberFormat="1" applyFont="1" applyFill="1" applyBorder="1" applyAlignment="1" applyProtection="1">
      <alignment horizontal="right" vertical="center" wrapText="1"/>
    </xf>
    <xf numFmtId="164" fontId="6" fillId="13" borderId="21" xfId="0" applyNumberFormat="1" applyFont="1" applyFill="1" applyBorder="1" applyAlignment="1" applyProtection="1">
      <alignment horizontal="right" vertical="center"/>
    </xf>
    <xf numFmtId="0" fontId="6" fillId="13" borderId="31" xfId="0" applyFont="1" applyFill="1" applyBorder="1" applyAlignment="1" applyProtection="1">
      <alignment horizontal="right" vertical="center" wrapText="1"/>
    </xf>
    <xf numFmtId="0" fontId="6" fillId="13" borderId="31" xfId="0" applyFont="1" applyFill="1" applyBorder="1" applyAlignment="1" applyProtection="1">
      <alignment horizontal="right" vertical="center"/>
    </xf>
    <xf numFmtId="164" fontId="6" fillId="9" borderId="51" xfId="0" applyNumberFormat="1" applyFont="1" applyFill="1" applyBorder="1" applyAlignment="1" applyProtection="1">
      <alignment horizontal="center" vertical="center"/>
    </xf>
    <xf numFmtId="164" fontId="6" fillId="9" borderId="22" xfId="0" applyNumberFormat="1" applyFont="1" applyFill="1" applyBorder="1" applyAlignment="1" applyProtection="1">
      <alignment horizontal="center" vertical="center"/>
    </xf>
    <xf numFmtId="0" fontId="6" fillId="19" borderId="60" xfId="0" applyFont="1" applyFill="1" applyBorder="1" applyAlignment="1" applyProtection="1">
      <alignment horizontal="center" vertical="center"/>
    </xf>
    <xf numFmtId="0" fontId="6" fillId="19" borderId="61" xfId="0" applyFont="1" applyFill="1" applyBorder="1" applyAlignment="1" applyProtection="1">
      <alignment horizontal="center" vertical="center"/>
    </xf>
    <xf numFmtId="0" fontId="6" fillId="19" borderId="62" xfId="0" applyFont="1" applyFill="1" applyBorder="1" applyAlignment="1" applyProtection="1">
      <alignment horizontal="center" vertical="center"/>
    </xf>
    <xf numFmtId="0" fontId="6" fillId="13" borderId="65" xfId="0" applyFont="1" applyFill="1" applyBorder="1" applyAlignment="1" applyProtection="1">
      <alignment horizontal="right" vertical="center" wrapText="1"/>
    </xf>
    <xf numFmtId="0" fontId="6" fillId="13" borderId="46" xfId="0" applyFont="1" applyFill="1" applyBorder="1" applyAlignment="1" applyProtection="1">
      <alignment horizontal="right" vertical="center" wrapText="1"/>
    </xf>
    <xf numFmtId="164" fontId="6" fillId="9" borderId="57" xfId="0" applyNumberFormat="1" applyFont="1" applyFill="1" applyBorder="1" applyAlignment="1" applyProtection="1">
      <alignment horizontal="center" vertical="center"/>
    </xf>
    <xf numFmtId="164" fontId="6" fillId="9" borderId="56" xfId="0" applyNumberFormat="1" applyFont="1" applyFill="1" applyBorder="1" applyAlignment="1" applyProtection="1">
      <alignment horizontal="center" vertical="center"/>
    </xf>
  </cellXfs>
  <cellStyles count="1">
    <cellStyle name="Normal" xfId="0" builtinId="0"/>
  </cellStyles>
  <dxfs count="11">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rgb="FFFFFFFF"/>
      </font>
      <fill>
        <patternFill patternType="solid">
          <fgColor rgb="FFFF0000"/>
          <bgColor rgb="FFFF0000"/>
        </patternFill>
      </fill>
      <border>
        <left/>
        <right/>
        <top/>
        <bottom/>
      </border>
    </dxf>
    <dxf>
      <font>
        <color rgb="FFFFFFFF"/>
      </font>
      <fill>
        <patternFill patternType="solid">
          <fgColor rgb="FFFF0000"/>
          <bgColor rgb="FFFF0000"/>
        </patternFill>
      </fill>
      <border>
        <left/>
        <right/>
        <top/>
        <bottom/>
      </border>
    </dxf>
    <dxf>
      <font>
        <color rgb="FFFFFFFF"/>
      </font>
      <fill>
        <patternFill patternType="solid">
          <fgColor rgb="FFFF0000"/>
          <bgColor rgb="FFFF0000"/>
        </patternFill>
      </fill>
      <border>
        <left/>
        <right/>
        <top/>
        <bottom/>
      </border>
    </dxf>
  </dxfs>
  <tableStyles count="0" defaultTableStyle="TableStyleMedium2" defaultPivotStyle="PivotStyleLight16"/>
  <colors>
    <mruColors>
      <color rgb="FFE6EDF8"/>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0"/>
  <sheetViews>
    <sheetView topLeftCell="A23" workbookViewId="0">
      <pane xSplit="505" topLeftCell="SL1" activePane="topRight" state="frozen"/>
      <selection pane="topRight" activeCell="B37" sqref="B37"/>
    </sheetView>
  </sheetViews>
  <sheetFormatPr defaultColWidth="14.3828125" defaultRowHeight="15.75" customHeight="1" x14ac:dyDescent="0.3"/>
  <cols>
    <col min="1" max="1" width="27.15234375" customWidth="1"/>
    <col min="2" max="2" width="20" customWidth="1"/>
    <col min="3" max="3" width="49" customWidth="1"/>
    <col min="4" max="4" width="16.53515625" customWidth="1"/>
    <col min="5" max="5" width="16.15234375" customWidth="1"/>
  </cols>
  <sheetData>
    <row r="1" spans="1:6" ht="36.75" customHeight="1" x14ac:dyDescent="0.3">
      <c r="A1" s="97" t="s">
        <v>108</v>
      </c>
      <c r="B1" s="98"/>
      <c r="C1" s="98"/>
      <c r="D1" s="98"/>
      <c r="E1" s="98"/>
      <c r="F1" s="41"/>
    </row>
    <row r="2" spans="1:6" ht="82.5" customHeight="1" x14ac:dyDescent="0.3">
      <c r="A2" s="113" t="s">
        <v>109</v>
      </c>
      <c r="B2" s="114"/>
      <c r="C2" s="114"/>
      <c r="D2" s="114"/>
      <c r="E2" s="115"/>
    </row>
    <row r="3" spans="1:6" ht="27" customHeight="1" x14ac:dyDescent="0.3">
      <c r="A3" s="42" t="s">
        <v>1</v>
      </c>
      <c r="B3" s="103" t="s">
        <v>125</v>
      </c>
      <c r="C3" s="104"/>
      <c r="D3" s="104"/>
      <c r="E3" s="105"/>
    </row>
    <row r="4" spans="1:6" ht="22.5" customHeight="1" x14ac:dyDescent="0.3">
      <c r="A4" s="42" t="s">
        <v>4</v>
      </c>
      <c r="B4" s="103" t="s">
        <v>126</v>
      </c>
      <c r="C4" s="104"/>
      <c r="D4" s="104"/>
      <c r="E4" s="105"/>
    </row>
    <row r="5" spans="1:6" ht="7.5" customHeight="1" x14ac:dyDescent="0.3">
      <c r="A5" s="61"/>
      <c r="B5" s="43"/>
      <c r="C5" s="48"/>
      <c r="D5" s="48"/>
      <c r="E5" s="43"/>
    </row>
    <row r="6" spans="1:6" ht="37.299999999999997" x14ac:dyDescent="0.3">
      <c r="A6" s="44" t="s">
        <v>9</v>
      </c>
      <c r="B6" s="45" t="s">
        <v>10</v>
      </c>
      <c r="C6" s="44" t="s">
        <v>11</v>
      </c>
      <c r="D6" s="46" t="s">
        <v>56</v>
      </c>
      <c r="E6" s="46" t="s">
        <v>57</v>
      </c>
    </row>
    <row r="7" spans="1:6" s="30" customFormat="1" ht="17.600000000000001" x14ac:dyDescent="0.3">
      <c r="A7" s="47" t="s">
        <v>69</v>
      </c>
      <c r="B7" s="49"/>
      <c r="C7" s="49"/>
      <c r="D7" s="49"/>
      <c r="E7" s="50"/>
    </row>
    <row r="8" spans="1:6" ht="14.15" x14ac:dyDescent="0.3">
      <c r="A8" s="112" t="s">
        <v>49</v>
      </c>
      <c r="B8" s="4">
        <v>0</v>
      </c>
      <c r="C8" s="51" t="s">
        <v>12</v>
      </c>
      <c r="D8" s="54">
        <v>9000</v>
      </c>
      <c r="E8" s="55">
        <f>(D8*0.5)</f>
        <v>4500</v>
      </c>
    </row>
    <row r="9" spans="1:6" ht="14.15" x14ac:dyDescent="0.3">
      <c r="A9" s="101"/>
      <c r="B9" s="4">
        <v>0</v>
      </c>
      <c r="C9" s="52" t="s">
        <v>13</v>
      </c>
      <c r="D9" s="54">
        <v>8000</v>
      </c>
      <c r="E9" s="55">
        <f>(D9*0.5)</f>
        <v>4000</v>
      </c>
    </row>
    <row r="10" spans="1:6" ht="14.15" x14ac:dyDescent="0.3">
      <c r="A10" s="101"/>
      <c r="B10" s="4">
        <v>0</v>
      </c>
      <c r="C10" s="52" t="s">
        <v>14</v>
      </c>
      <c r="D10" s="54">
        <v>7000</v>
      </c>
      <c r="E10" s="55">
        <f>(D10*0.5)</f>
        <v>3500</v>
      </c>
    </row>
    <row r="11" spans="1:6" ht="14.15" x14ac:dyDescent="0.3">
      <c r="A11" s="101"/>
      <c r="B11" s="4">
        <v>0</v>
      </c>
      <c r="C11" s="51" t="s">
        <v>124</v>
      </c>
      <c r="D11" s="54">
        <v>5000</v>
      </c>
      <c r="E11" s="55">
        <f>(D11*0.5)</f>
        <v>2500</v>
      </c>
    </row>
    <row r="12" spans="1:6" s="30" customFormat="1" ht="14.15" x14ac:dyDescent="0.3">
      <c r="A12" s="101"/>
      <c r="B12" s="4">
        <v>0</v>
      </c>
      <c r="C12" s="87" t="s">
        <v>123</v>
      </c>
      <c r="D12" s="54">
        <v>3200</v>
      </c>
      <c r="E12" s="55">
        <f>(D12*0.5)</f>
        <v>1600</v>
      </c>
    </row>
    <row r="13" spans="1:6" ht="18" customHeight="1" x14ac:dyDescent="0.3">
      <c r="A13" s="101"/>
      <c r="B13" s="4">
        <v>0</v>
      </c>
      <c r="C13" s="53" t="s">
        <v>59</v>
      </c>
      <c r="D13" s="54">
        <v>1500</v>
      </c>
      <c r="E13" s="55">
        <f>(D13*0.25)</f>
        <v>375</v>
      </c>
    </row>
    <row r="14" spans="1:6" ht="8.25" customHeight="1" x14ac:dyDescent="0.3">
      <c r="A14" s="106"/>
      <c r="B14" s="107"/>
      <c r="C14" s="107"/>
      <c r="D14" s="107"/>
      <c r="E14" s="108"/>
    </row>
    <row r="15" spans="1:6" ht="23.25" customHeight="1" x14ac:dyDescent="0.3">
      <c r="A15" s="99" t="s">
        <v>50</v>
      </c>
      <c r="B15" s="5">
        <v>0</v>
      </c>
      <c r="C15" s="52" t="s">
        <v>64</v>
      </c>
      <c r="D15" s="55">
        <v>2000</v>
      </c>
      <c r="E15" s="55">
        <f>(D15*0.5)</f>
        <v>1000</v>
      </c>
    </row>
    <row r="16" spans="1:6" s="30" customFormat="1" ht="23.25" customHeight="1" x14ac:dyDescent="0.3">
      <c r="A16" s="100"/>
      <c r="B16" s="5">
        <v>0</v>
      </c>
      <c r="C16" s="56" t="s">
        <v>65</v>
      </c>
      <c r="D16" s="55">
        <v>1000</v>
      </c>
      <c r="E16" s="55">
        <f>(D16*0.5)</f>
        <v>500</v>
      </c>
    </row>
    <row r="17" spans="1:5" ht="25.5" customHeight="1" x14ac:dyDescent="0.3">
      <c r="A17" s="101"/>
      <c r="B17" s="5">
        <v>0</v>
      </c>
      <c r="C17" s="53" t="s">
        <v>61</v>
      </c>
      <c r="D17" s="55">
        <v>1500</v>
      </c>
      <c r="E17" s="55">
        <f>(D17*0.25)</f>
        <v>375</v>
      </c>
    </row>
    <row r="18" spans="1:5" s="30" customFormat="1" ht="8.25" customHeight="1" x14ac:dyDescent="0.3">
      <c r="A18" s="106"/>
      <c r="B18" s="107"/>
      <c r="C18" s="107"/>
      <c r="D18" s="107"/>
      <c r="E18" s="108"/>
    </row>
    <row r="19" spans="1:5" ht="23.25" customHeight="1" x14ac:dyDescent="0.3">
      <c r="A19" s="99" t="s">
        <v>51</v>
      </c>
      <c r="B19" s="4">
        <v>0</v>
      </c>
      <c r="C19" s="57" t="s">
        <v>66</v>
      </c>
      <c r="D19" s="59">
        <v>500</v>
      </c>
      <c r="E19" s="59">
        <f>(D19*0.5)</f>
        <v>250</v>
      </c>
    </row>
    <row r="20" spans="1:5" s="30" customFormat="1" ht="23.25" customHeight="1" x14ac:dyDescent="0.3">
      <c r="A20" s="100"/>
      <c r="B20" s="4">
        <v>0</v>
      </c>
      <c r="C20" s="56" t="s">
        <v>67</v>
      </c>
      <c r="D20" s="55">
        <v>200</v>
      </c>
      <c r="E20" s="59">
        <f>(D20*0.5)</f>
        <v>100</v>
      </c>
    </row>
    <row r="21" spans="1:5" ht="27.75" customHeight="1" x14ac:dyDescent="0.3">
      <c r="A21" s="101"/>
      <c r="B21" s="4">
        <v>0</v>
      </c>
      <c r="C21" s="58" t="s">
        <v>58</v>
      </c>
      <c r="D21" s="59">
        <v>1000</v>
      </c>
      <c r="E21" s="59">
        <f>(D21*0.25)</f>
        <v>250</v>
      </c>
    </row>
    <row r="22" spans="1:5" s="30" customFormat="1" ht="8.25" customHeight="1" x14ac:dyDescent="0.3">
      <c r="A22" s="106"/>
      <c r="B22" s="107"/>
      <c r="C22" s="107"/>
      <c r="D22" s="107"/>
      <c r="E22" s="108"/>
    </row>
    <row r="23" spans="1:5" ht="24.75" customHeight="1" x14ac:dyDescent="0.3">
      <c r="A23" s="99" t="s">
        <v>52</v>
      </c>
      <c r="B23" s="4">
        <v>0</v>
      </c>
      <c r="C23" s="60" t="s">
        <v>62</v>
      </c>
      <c r="D23" s="59">
        <v>150</v>
      </c>
      <c r="E23" s="59">
        <f>(D23*0.5)</f>
        <v>75</v>
      </c>
    </row>
    <row r="24" spans="1:5" ht="28.5" customHeight="1" x14ac:dyDescent="0.3">
      <c r="A24" s="102"/>
      <c r="B24" s="4">
        <v>0</v>
      </c>
      <c r="C24" s="58" t="s">
        <v>60</v>
      </c>
      <c r="D24" s="59">
        <v>300</v>
      </c>
      <c r="E24" s="59">
        <f>(D24*0.25)</f>
        <v>75</v>
      </c>
    </row>
    <row r="25" spans="1:5" s="30" customFormat="1" ht="8.25" customHeight="1" x14ac:dyDescent="0.3">
      <c r="A25" s="61"/>
      <c r="B25" s="43"/>
      <c r="C25" s="48"/>
      <c r="D25" s="48"/>
      <c r="E25" s="3"/>
    </row>
    <row r="26" spans="1:5" s="30" customFormat="1" ht="17.600000000000001" x14ac:dyDescent="0.3">
      <c r="A26" s="47" t="s">
        <v>68</v>
      </c>
      <c r="B26" s="49"/>
      <c r="C26" s="49"/>
      <c r="D26" s="49"/>
      <c r="E26" s="50"/>
    </row>
    <row r="27" spans="1:5" s="30" customFormat="1" ht="23.25" customHeight="1" x14ac:dyDescent="0.3">
      <c r="A27" s="99" t="s">
        <v>84</v>
      </c>
      <c r="B27" s="5">
        <v>0</v>
      </c>
      <c r="C27" s="51" t="s">
        <v>70</v>
      </c>
      <c r="D27" s="55">
        <v>2000</v>
      </c>
      <c r="E27" s="55">
        <f>(D27*0.5)</f>
        <v>1000</v>
      </c>
    </row>
    <row r="28" spans="1:5" s="30" customFormat="1" ht="23.25" customHeight="1" x14ac:dyDescent="0.3">
      <c r="A28" s="100"/>
      <c r="B28" s="5">
        <v>0</v>
      </c>
      <c r="C28" s="56" t="s">
        <v>71</v>
      </c>
      <c r="D28" s="55">
        <v>1000</v>
      </c>
      <c r="E28" s="55">
        <f>(D28*0.5)</f>
        <v>500</v>
      </c>
    </row>
    <row r="29" spans="1:5" s="30" customFormat="1" ht="25.5" customHeight="1" x14ac:dyDescent="0.3">
      <c r="A29" s="101"/>
      <c r="B29" s="5">
        <v>0</v>
      </c>
      <c r="C29" s="53" t="s">
        <v>110</v>
      </c>
      <c r="D29" s="55">
        <v>1500</v>
      </c>
      <c r="E29" s="55">
        <f>(D29*0.25)</f>
        <v>375</v>
      </c>
    </row>
    <row r="30" spans="1:5" s="30" customFormat="1" ht="8.25" customHeight="1" x14ac:dyDescent="0.3">
      <c r="A30" s="106"/>
      <c r="B30" s="107"/>
      <c r="C30" s="107"/>
      <c r="D30" s="107"/>
      <c r="E30" s="108"/>
    </row>
    <row r="31" spans="1:5" s="30" customFormat="1" ht="23.25" customHeight="1" x14ac:dyDescent="0.3">
      <c r="A31" s="99" t="s">
        <v>85</v>
      </c>
      <c r="B31" s="4">
        <v>0</v>
      </c>
      <c r="C31" s="51" t="s">
        <v>72</v>
      </c>
      <c r="D31" s="59">
        <v>500</v>
      </c>
      <c r="E31" s="59">
        <f>(D31*0.5)</f>
        <v>250</v>
      </c>
    </row>
    <row r="32" spans="1:5" s="30" customFormat="1" ht="23.25" customHeight="1" x14ac:dyDescent="0.3">
      <c r="A32" s="100"/>
      <c r="B32" s="4">
        <v>0</v>
      </c>
      <c r="C32" s="56" t="s">
        <v>73</v>
      </c>
      <c r="D32" s="55">
        <v>200</v>
      </c>
      <c r="E32" s="59">
        <f>(D32*0.5)</f>
        <v>100</v>
      </c>
    </row>
    <row r="33" spans="1:5" s="30" customFormat="1" ht="27.75" customHeight="1" x14ac:dyDescent="0.3">
      <c r="A33" s="101"/>
      <c r="B33" s="4">
        <v>0</v>
      </c>
      <c r="C33" s="58" t="s">
        <v>111</v>
      </c>
      <c r="D33" s="59">
        <v>1000</v>
      </c>
      <c r="E33" s="59">
        <f>(D33*0.25)</f>
        <v>250</v>
      </c>
    </row>
    <row r="34" spans="1:5" s="30" customFormat="1" ht="8.25" customHeight="1" x14ac:dyDescent="0.3">
      <c r="A34" s="106"/>
      <c r="B34" s="107"/>
      <c r="C34" s="107"/>
      <c r="D34" s="107"/>
      <c r="E34" s="108"/>
    </row>
    <row r="35" spans="1:5" s="30" customFormat="1" ht="23.25" customHeight="1" x14ac:dyDescent="0.3">
      <c r="A35" s="99" t="s">
        <v>112</v>
      </c>
      <c r="B35" s="4">
        <v>0</v>
      </c>
      <c r="C35" s="51" t="s">
        <v>113</v>
      </c>
      <c r="D35" s="59">
        <v>500</v>
      </c>
      <c r="E35" s="59">
        <f>(D35*0.5)</f>
        <v>250</v>
      </c>
    </row>
    <row r="36" spans="1:5" s="30" customFormat="1" ht="23.25" customHeight="1" x14ac:dyDescent="0.3">
      <c r="A36" s="100"/>
      <c r="B36" s="4">
        <v>0</v>
      </c>
      <c r="C36" s="56" t="s">
        <v>114</v>
      </c>
      <c r="D36" s="55">
        <v>200</v>
      </c>
      <c r="E36" s="59">
        <f>(D36*0.5)</f>
        <v>100</v>
      </c>
    </row>
    <row r="37" spans="1:5" s="30" customFormat="1" ht="27.75" customHeight="1" x14ac:dyDescent="0.3">
      <c r="A37" s="102"/>
      <c r="B37" s="4">
        <v>0</v>
      </c>
      <c r="C37" s="58" t="s">
        <v>115</v>
      </c>
      <c r="D37" s="59">
        <v>1500</v>
      </c>
      <c r="E37" s="59">
        <f>(D37*0.25)</f>
        <v>375</v>
      </c>
    </row>
    <row r="40" spans="1:5" ht="63" customHeight="1" x14ac:dyDescent="0.3">
      <c r="A40" s="109" t="s">
        <v>63</v>
      </c>
      <c r="B40" s="110"/>
      <c r="C40" s="110"/>
      <c r="D40" s="110"/>
      <c r="E40" s="111"/>
    </row>
  </sheetData>
  <sheetProtection sheet="1" selectLockedCells="1"/>
  <protectedRanges>
    <protectedRange sqref="B3:B4 B8:B13 B15:B17 B19:B21 B23:B24 B27:B29 B31:B33 B35:B37" name="Input Numbers"/>
  </protectedRanges>
  <mergeCells count="17">
    <mergeCell ref="A35:A37"/>
    <mergeCell ref="A40:E40"/>
    <mergeCell ref="A15:A17"/>
    <mergeCell ref="A8:A13"/>
    <mergeCell ref="A2:E2"/>
    <mergeCell ref="A27:A29"/>
    <mergeCell ref="A31:A33"/>
    <mergeCell ref="A30:E30"/>
    <mergeCell ref="A34:E34"/>
    <mergeCell ref="A1:E1"/>
    <mergeCell ref="A19:A21"/>
    <mergeCell ref="A23:A24"/>
    <mergeCell ref="B4:E4"/>
    <mergeCell ref="B3:E3"/>
    <mergeCell ref="A22:E22"/>
    <mergeCell ref="A18:E18"/>
    <mergeCell ref="A14:E14"/>
  </mergeCells>
  <conditionalFormatting sqref="B8:B13 B15:B17 B19:B21 B23:B24">
    <cfRule type="cellIs" dxfId="10" priority="5" operator="notBetween">
      <formula>0</formula>
      <formula>200</formula>
    </cfRule>
  </conditionalFormatting>
  <conditionalFormatting sqref="B27:B29 B31:B33">
    <cfRule type="cellIs" dxfId="9" priority="3" operator="notBetween">
      <formula>0</formula>
      <formula>200</formula>
    </cfRule>
  </conditionalFormatting>
  <conditionalFormatting sqref="B35:B37">
    <cfRule type="cellIs" dxfId="8" priority="1" operator="notBetween">
      <formula>0</formula>
      <formula>200</formula>
    </cfRule>
  </conditionalFormatting>
  <dataValidations count="1">
    <dataValidation type="whole" allowBlank="1" showInputMessage="1" showErrorMessage="1" errorTitle="Non Numeric Value Detected" error="Input a whole number between 0-100" sqref="B8:B13 B15:B17 B19:B21 B23:B24 B27:B29 B31:B33 B35:B37" xr:uid="{00000000-0002-0000-0000-000000000000}">
      <formula1>0</formula1>
      <formula2>100</formula2>
    </dataValidation>
  </dataValidations>
  <pageMargins left="0.7" right="0.7" top="0.75" bottom="0.75" header="0.3" footer="0.3"/>
  <pageSetup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62"/>
  <sheetViews>
    <sheetView tabSelected="1" view="pageLayout" topLeftCell="B24" zoomScaleNormal="100" workbookViewId="0">
      <selection activeCell="E55" sqref="E55"/>
    </sheetView>
  </sheetViews>
  <sheetFormatPr defaultColWidth="14.3828125" defaultRowHeight="15.75" customHeight="1" x14ac:dyDescent="0.3"/>
  <cols>
    <col min="1" max="1" width="36.53515625" style="6" customWidth="1"/>
    <col min="2" max="2" width="19.3828125" style="6" customWidth="1"/>
    <col min="3" max="3" width="22.84375" style="6" customWidth="1"/>
    <col min="4" max="4" width="24.53515625" style="6" customWidth="1"/>
    <col min="5" max="5" width="23.53515625" style="6" customWidth="1"/>
    <col min="6" max="6" width="24" style="6" customWidth="1"/>
    <col min="7" max="16384" width="14.3828125" style="6"/>
  </cols>
  <sheetData>
    <row r="1" spans="1:6" ht="40.5" customHeight="1" thickBot="1" x14ac:dyDescent="0.35">
      <c r="A1" s="150" t="s">
        <v>121</v>
      </c>
      <c r="B1" s="151"/>
      <c r="C1" s="151"/>
      <c r="D1" s="151"/>
      <c r="E1" s="151"/>
      <c r="F1" s="152"/>
    </row>
    <row r="2" spans="1:6" ht="15.9" x14ac:dyDescent="0.45">
      <c r="A2" s="36" t="s">
        <v>1</v>
      </c>
      <c r="B2" s="153" t="str">
        <f>'Spending Plan Input Form'!B3</f>
        <v>District Name</v>
      </c>
      <c r="C2" s="154"/>
      <c r="D2" s="154"/>
      <c r="E2" s="154"/>
      <c r="F2" s="155"/>
    </row>
    <row r="3" spans="1:6" ht="16.3" thickBot="1" x14ac:dyDescent="0.5">
      <c r="A3" s="37" t="s">
        <v>4</v>
      </c>
      <c r="B3" s="156" t="str">
        <f>'Spending Plan Input Form'!B4</f>
        <v>District Code</v>
      </c>
      <c r="C3" s="157"/>
      <c r="D3" s="157"/>
      <c r="E3" s="157"/>
      <c r="F3" s="158"/>
    </row>
    <row r="4" spans="1:6" ht="15.9" x14ac:dyDescent="0.45">
      <c r="A4" s="181" t="s">
        <v>122</v>
      </c>
      <c r="B4" s="183">
        <f>SUM(C8:F8)+(SUM(C10:E10)+D12+F12)</f>
        <v>0</v>
      </c>
      <c r="C4" s="76" t="s">
        <v>76</v>
      </c>
      <c r="D4" s="77"/>
      <c r="E4" s="77"/>
      <c r="F4" s="78"/>
    </row>
    <row r="5" spans="1:6" ht="41.25" customHeight="1" thickBot="1" x14ac:dyDescent="0.5">
      <c r="A5" s="182"/>
      <c r="B5" s="184"/>
      <c r="C5" s="79"/>
      <c r="D5" s="80"/>
      <c r="E5" s="80"/>
      <c r="F5" s="81"/>
    </row>
    <row r="6" spans="1:6" ht="4.4000000000000004" customHeight="1" thickBot="1" x14ac:dyDescent="0.35">
      <c r="A6" s="65" t="s">
        <v>105</v>
      </c>
      <c r="B6" s="66"/>
      <c r="C6" s="67"/>
      <c r="D6" s="68"/>
      <c r="E6" s="67"/>
      <c r="F6" s="69"/>
    </row>
    <row r="7" spans="1:6" ht="15.9" x14ac:dyDescent="0.45">
      <c r="A7" s="166" t="s">
        <v>103</v>
      </c>
      <c r="B7" s="70" t="s">
        <v>78</v>
      </c>
      <c r="C7" s="70" t="s">
        <v>5</v>
      </c>
      <c r="D7" s="71" t="s">
        <v>6</v>
      </c>
      <c r="E7" s="71" t="s">
        <v>7</v>
      </c>
      <c r="F7" s="72" t="s">
        <v>8</v>
      </c>
    </row>
    <row r="8" spans="1:6" ht="24.75" customHeight="1" thickBot="1" x14ac:dyDescent="0.35">
      <c r="A8" s="167"/>
      <c r="B8" s="84">
        <f>SUM(C8:F8)</f>
        <v>0</v>
      </c>
      <c r="C8" s="84">
        <f>($F20)</f>
        <v>0</v>
      </c>
      <c r="D8" s="84">
        <f>(F24)</f>
        <v>0</v>
      </c>
      <c r="E8" s="84">
        <f>(F28)</f>
        <v>0</v>
      </c>
      <c r="F8" s="75">
        <f>(E32)</f>
        <v>0</v>
      </c>
    </row>
    <row r="9" spans="1:6" ht="16" customHeight="1" x14ac:dyDescent="0.45">
      <c r="A9" s="172" t="s">
        <v>102</v>
      </c>
      <c r="B9" s="70" t="s">
        <v>77</v>
      </c>
      <c r="C9" s="70" t="s">
        <v>74</v>
      </c>
      <c r="D9" s="73" t="s">
        <v>75</v>
      </c>
      <c r="E9" s="70" t="s">
        <v>112</v>
      </c>
      <c r="F9" s="82"/>
    </row>
    <row r="10" spans="1:6" ht="24.75" customHeight="1" thickBot="1" x14ac:dyDescent="0.5">
      <c r="A10" s="173"/>
      <c r="B10" s="35">
        <f>SUM(C10:E10)</f>
        <v>0</v>
      </c>
      <c r="C10" s="35">
        <f>($E36)</f>
        <v>0</v>
      </c>
      <c r="D10" s="39">
        <f>($E40)</f>
        <v>0</v>
      </c>
      <c r="E10" s="35">
        <f>($E44)</f>
        <v>0</v>
      </c>
      <c r="F10" s="83"/>
    </row>
    <row r="11" spans="1:6" ht="21.65" customHeight="1" x14ac:dyDescent="0.3">
      <c r="A11" s="174" t="s">
        <v>104</v>
      </c>
      <c r="B11" s="176">
        <f>D12+F12</f>
        <v>0</v>
      </c>
      <c r="C11" s="178" t="s">
        <v>106</v>
      </c>
      <c r="D11" s="179"/>
      <c r="E11" s="179"/>
      <c r="F11" s="180"/>
    </row>
    <row r="12" spans="1:6" ht="21.65" customHeight="1" thickBot="1" x14ac:dyDescent="0.35">
      <c r="A12" s="175"/>
      <c r="B12" s="177"/>
      <c r="C12" s="34" t="s">
        <v>96</v>
      </c>
      <c r="D12" s="74">
        <f>B53</f>
        <v>0</v>
      </c>
      <c r="E12" s="34" t="s">
        <v>97</v>
      </c>
      <c r="F12" s="75">
        <f>B45</f>
        <v>0</v>
      </c>
    </row>
    <row r="13" spans="1:6" ht="15.9" x14ac:dyDescent="0.3">
      <c r="A13" s="116" t="s">
        <v>55</v>
      </c>
      <c r="B13" s="117"/>
      <c r="C13" s="117"/>
      <c r="D13" s="117"/>
      <c r="E13" s="117"/>
      <c r="F13" s="118"/>
    </row>
    <row r="14" spans="1:6" ht="12.45" x14ac:dyDescent="0.3">
      <c r="A14" s="168" t="s">
        <v>107</v>
      </c>
      <c r="B14" s="170" t="s">
        <v>15</v>
      </c>
      <c r="C14" s="162" t="s">
        <v>16</v>
      </c>
      <c r="D14" s="171" t="s">
        <v>11</v>
      </c>
      <c r="E14" s="164" t="s">
        <v>17</v>
      </c>
      <c r="F14" s="121" t="s">
        <v>100</v>
      </c>
    </row>
    <row r="15" spans="1:6" ht="6.75" customHeight="1" x14ac:dyDescent="0.3">
      <c r="A15" s="169"/>
      <c r="B15" s="163"/>
      <c r="C15" s="163"/>
      <c r="D15" s="163"/>
      <c r="E15" s="165"/>
      <c r="F15" s="122"/>
    </row>
    <row r="16" spans="1:6" ht="19.5" customHeight="1" x14ac:dyDescent="0.4">
      <c r="A16" s="85" t="s">
        <v>18</v>
      </c>
      <c r="B16" s="86">
        <f>(E20+E24+E28+E32+E36+E40)</f>
        <v>0</v>
      </c>
      <c r="C16" s="159" t="s">
        <v>19</v>
      </c>
      <c r="D16" s="160"/>
      <c r="E16" s="161"/>
      <c r="F16" s="119" t="s">
        <v>101</v>
      </c>
    </row>
    <row r="17" spans="1:6" ht="23.25" customHeight="1" x14ac:dyDescent="0.3">
      <c r="A17" s="141" t="s">
        <v>94</v>
      </c>
      <c r="B17" s="123" t="s">
        <v>20</v>
      </c>
      <c r="C17" s="20" t="s">
        <v>21</v>
      </c>
      <c r="D17" s="21" t="s">
        <v>22</v>
      </c>
      <c r="E17" s="62">
        <f>(('Spending Plan Input Form'!B8*6000)+('Spending Plan Input Form'!B9*5000)+('Spending Plan Input Form'!B10*5000)+('Spending Plan Input Form'!B11*5000)+('Spending Plan Input Form'!B12*3200))</f>
        <v>0</v>
      </c>
      <c r="F17" s="120"/>
    </row>
    <row r="18" spans="1:6" ht="31.5" customHeight="1" x14ac:dyDescent="0.3">
      <c r="A18" s="142"/>
      <c r="B18" s="101"/>
      <c r="C18" s="22" t="s">
        <v>91</v>
      </c>
      <c r="D18" s="23" t="s">
        <v>92</v>
      </c>
      <c r="E18" s="63">
        <f>('Spending Plan Input Form'!B8*3000)+('Spending Plan Input Form'!B9*3000)+('Spending Plan Input Form'!B10*2000)</f>
        <v>0</v>
      </c>
      <c r="F18" s="120"/>
    </row>
    <row r="19" spans="1:6" ht="18.75" customHeight="1" x14ac:dyDescent="0.3">
      <c r="A19" s="142"/>
      <c r="B19" s="101"/>
      <c r="C19" s="10" t="s">
        <v>23</v>
      </c>
      <c r="D19" s="11" t="s">
        <v>24</v>
      </c>
      <c r="E19" s="12">
        <f>('Spending Plan Input Form'!B13*'Spending Plan Input Form'!D13)</f>
        <v>0</v>
      </c>
      <c r="F19" s="120"/>
    </row>
    <row r="20" spans="1:6" ht="15" customHeight="1" x14ac:dyDescent="0.3">
      <c r="A20" s="142"/>
      <c r="B20" s="102"/>
      <c r="C20" s="129" t="s">
        <v>25</v>
      </c>
      <c r="D20" s="130"/>
      <c r="E20" s="13">
        <f>SUM(E17:E19)</f>
        <v>0</v>
      </c>
      <c r="F20" s="40">
        <f>('Spending Plan Input Form'!B8*'Spending Plan Input Form'!D8)+('Spending Plan Input Form'!B9*'Spending Plan Input Form'!D9)+('Spending Plan Input Form'!B10*'Spending Plan Input Form'!D10)+('Spending Plan Input Form'!B11*'Spending Plan Input Form'!D11)+('Spending Plan Input Form'!B12*'Spending Plan Input Form'!D12)+('Spending Plan Input Form'!B13*'Spending Plan Input Form'!D13)</f>
        <v>0</v>
      </c>
    </row>
    <row r="21" spans="1:6" ht="15" customHeight="1" x14ac:dyDescent="0.3">
      <c r="A21" s="142"/>
      <c r="B21" s="135" t="s">
        <v>26</v>
      </c>
      <c r="C21" s="24" t="s">
        <v>27</v>
      </c>
      <c r="D21" s="25" t="s">
        <v>28</v>
      </c>
      <c r="E21" s="62">
        <f>('Spending Plan Input Form'!B15*225)+('Spending Plan Input Form'!B16*225)</f>
        <v>0</v>
      </c>
      <c r="F21" s="124"/>
    </row>
    <row r="22" spans="1:6" ht="36.75" customHeight="1" x14ac:dyDescent="0.3">
      <c r="A22" s="142"/>
      <c r="B22" s="101"/>
      <c r="C22" s="22" t="s">
        <v>91</v>
      </c>
      <c r="D22" s="23" t="s">
        <v>92</v>
      </c>
      <c r="E22" s="63">
        <f>('Spending Plan Input Form'!B15*1775)+('Spending Plan Input Form'!B16*775)</f>
        <v>0</v>
      </c>
      <c r="F22" s="125"/>
    </row>
    <row r="23" spans="1:6" ht="15" customHeight="1" x14ac:dyDescent="0.3">
      <c r="A23" s="142"/>
      <c r="B23" s="101"/>
      <c r="C23" s="14" t="s">
        <v>23</v>
      </c>
      <c r="D23" s="15" t="s">
        <v>24</v>
      </c>
      <c r="E23" s="16">
        <f>('Spending Plan Input Form'!B17*'Spending Plan Input Form'!D17)</f>
        <v>0</v>
      </c>
      <c r="F23" s="126"/>
    </row>
    <row r="24" spans="1:6" ht="15" customHeight="1" x14ac:dyDescent="0.3">
      <c r="A24" s="142"/>
      <c r="B24" s="102"/>
      <c r="C24" s="127" t="s">
        <v>29</v>
      </c>
      <c r="D24" s="128"/>
      <c r="E24" s="13">
        <f>SUM(E21:E23)</f>
        <v>0</v>
      </c>
      <c r="F24" s="40">
        <f>('Spending Plan Input Form'!B15*'Spending Plan Input Form'!D15)+('Spending Plan Input Form'!B16*'Spending Plan Input Form'!D16)+('Spending Plan Input Form'!B17*'Spending Plan Input Form'!D17)</f>
        <v>0</v>
      </c>
    </row>
    <row r="25" spans="1:6" ht="15" customHeight="1" x14ac:dyDescent="0.3">
      <c r="A25" s="142"/>
      <c r="B25" s="135" t="s">
        <v>30</v>
      </c>
      <c r="C25" s="24" t="s">
        <v>27</v>
      </c>
      <c r="D25" s="25" t="s">
        <v>31</v>
      </c>
      <c r="E25" s="64">
        <f>('Spending Plan Input Form'!B19*325)+('Spending Plan Input Form'!B20*325)</f>
        <v>0</v>
      </c>
      <c r="F25" s="124"/>
    </row>
    <row r="26" spans="1:6" ht="12.9" x14ac:dyDescent="0.3">
      <c r="A26" s="142"/>
      <c r="B26" s="101"/>
      <c r="C26" s="22" t="s">
        <v>91</v>
      </c>
      <c r="D26" s="23" t="s">
        <v>92</v>
      </c>
      <c r="E26" s="63">
        <f>('Spending Plan Input Form'!B19*175)+('Spending Plan Input Form'!B20*0)</f>
        <v>0</v>
      </c>
      <c r="F26" s="125"/>
    </row>
    <row r="27" spans="1:6" ht="15" customHeight="1" x14ac:dyDescent="0.3">
      <c r="A27" s="142"/>
      <c r="B27" s="101"/>
      <c r="C27" s="14" t="s">
        <v>23</v>
      </c>
      <c r="D27" s="15" t="s">
        <v>24</v>
      </c>
      <c r="E27" s="16">
        <f>('Spending Plan Input Form'!B21*'Spending Plan Input Form'!D21)</f>
        <v>0</v>
      </c>
      <c r="F27" s="126"/>
    </row>
    <row r="28" spans="1:6" ht="15" customHeight="1" x14ac:dyDescent="0.3">
      <c r="A28" s="142"/>
      <c r="B28" s="101"/>
      <c r="C28" s="127" t="s">
        <v>32</v>
      </c>
      <c r="D28" s="128"/>
      <c r="E28" s="17">
        <f>SUM(E25:E27)</f>
        <v>0</v>
      </c>
      <c r="F28" s="40">
        <f>('Spending Plan Input Form'!B19*'Spending Plan Input Form'!D19)+('Spending Plan Input Form'!B20*'Spending Plan Input Form'!D20)+('Spending Plan Input Form'!B21*'Spending Plan Input Form'!D21)</f>
        <v>0</v>
      </c>
    </row>
    <row r="29" spans="1:6" ht="15" customHeight="1" x14ac:dyDescent="0.3">
      <c r="A29" s="142"/>
      <c r="B29" s="135" t="s">
        <v>33</v>
      </c>
      <c r="C29" s="24" t="s">
        <v>27</v>
      </c>
      <c r="D29" s="25" t="s">
        <v>34</v>
      </c>
      <c r="E29" s="64">
        <f>('Spending Plan Input Form'!B23*114)</f>
        <v>0</v>
      </c>
      <c r="F29" s="124"/>
    </row>
    <row r="30" spans="1:6" ht="12.9" x14ac:dyDescent="0.3">
      <c r="A30" s="142"/>
      <c r="B30" s="101"/>
      <c r="C30" s="22" t="s">
        <v>91</v>
      </c>
      <c r="D30" s="23" t="s">
        <v>92</v>
      </c>
      <c r="E30" s="63">
        <f>('Spending Plan Input Form'!B23*36)</f>
        <v>0</v>
      </c>
      <c r="F30" s="125"/>
    </row>
    <row r="31" spans="1:6" ht="15" customHeight="1" x14ac:dyDescent="0.3">
      <c r="A31" s="142"/>
      <c r="B31" s="101"/>
      <c r="C31" s="14" t="s">
        <v>23</v>
      </c>
      <c r="D31" s="15" t="s">
        <v>24</v>
      </c>
      <c r="E31" s="16">
        <f>('Spending Plan Input Form'!B24*'Spending Plan Input Form'!D24)</f>
        <v>0</v>
      </c>
      <c r="F31" s="126"/>
    </row>
    <row r="32" spans="1:6" ht="15" customHeight="1" x14ac:dyDescent="0.3">
      <c r="A32" s="142"/>
      <c r="B32" s="101"/>
      <c r="C32" s="127" t="s">
        <v>35</v>
      </c>
      <c r="D32" s="128"/>
      <c r="E32" s="17">
        <f>SUM(E29:E31)</f>
        <v>0</v>
      </c>
      <c r="F32" s="40">
        <f>('Spending Plan Input Form'!B23*'Spending Plan Input Form'!D23)+('Spending Plan Input Form'!B24*'Spending Plan Input Form'!D24)</f>
        <v>0</v>
      </c>
    </row>
    <row r="33" spans="1:6" ht="15" customHeight="1" x14ac:dyDescent="0.3">
      <c r="A33" s="142"/>
      <c r="B33" s="135" t="s">
        <v>79</v>
      </c>
      <c r="C33" s="24" t="s">
        <v>27</v>
      </c>
      <c r="D33" s="25" t="s">
        <v>86</v>
      </c>
      <c r="E33" s="62">
        <f>('Spending Plan Input Form'!B27*150)+('Spending Plan Input Form'!B28*150)</f>
        <v>0</v>
      </c>
      <c r="F33" s="124" t="s">
        <v>76</v>
      </c>
    </row>
    <row r="34" spans="1:6" ht="12.9" x14ac:dyDescent="0.3">
      <c r="A34" s="142"/>
      <c r="B34" s="101"/>
      <c r="C34" s="22" t="s">
        <v>91</v>
      </c>
      <c r="D34" s="23" t="s">
        <v>92</v>
      </c>
      <c r="E34" s="63">
        <f>('Spending Plan Input Form'!B27*1850)+('Spending Plan Input Form'!B28*850)</f>
        <v>0</v>
      </c>
      <c r="F34" s="125"/>
    </row>
    <row r="35" spans="1:6" ht="15" customHeight="1" x14ac:dyDescent="0.3">
      <c r="A35" s="142"/>
      <c r="B35" s="101"/>
      <c r="C35" s="14" t="s">
        <v>23</v>
      </c>
      <c r="D35" s="15" t="s">
        <v>24</v>
      </c>
      <c r="E35" s="16">
        <f>('Spending Plan Input Form'!B29*'Spending Plan Input Form'!D29)</f>
        <v>0</v>
      </c>
      <c r="F35" s="126"/>
    </row>
    <row r="36" spans="1:6" ht="15" customHeight="1" x14ac:dyDescent="0.3">
      <c r="A36" s="142"/>
      <c r="B36" s="102"/>
      <c r="C36" s="127" t="s">
        <v>87</v>
      </c>
      <c r="D36" s="128"/>
      <c r="E36" s="13">
        <f>SUM(E33:E35)</f>
        <v>0</v>
      </c>
      <c r="F36" s="40">
        <f>('Spending Plan Input Form'!B27*'Spending Plan Input Form'!D27)+('Spending Plan Input Form'!B28*'Spending Plan Input Form'!D28)+('Spending Plan Input Form'!B29*'Spending Plan Input Form'!D29)</f>
        <v>0</v>
      </c>
    </row>
    <row r="37" spans="1:6" ht="15" customHeight="1" x14ac:dyDescent="0.3">
      <c r="A37" s="142"/>
      <c r="B37" s="135" t="s">
        <v>80</v>
      </c>
      <c r="C37" s="24" t="s">
        <v>27</v>
      </c>
      <c r="D37" s="25" t="s">
        <v>93</v>
      </c>
      <c r="E37" s="64">
        <f>('Spending Plan Input Form'!B31*150)+('Spending Plan Input Form'!B32*150)</f>
        <v>0</v>
      </c>
      <c r="F37" s="124" t="s">
        <v>76</v>
      </c>
    </row>
    <row r="38" spans="1:6" ht="12.9" x14ac:dyDescent="0.3">
      <c r="A38" s="142"/>
      <c r="B38" s="101"/>
      <c r="C38" s="22" t="s">
        <v>91</v>
      </c>
      <c r="D38" s="23" t="s">
        <v>92</v>
      </c>
      <c r="E38" s="63">
        <f>('Spending Plan Input Form'!B31*350)+('Spending Plan Input Form'!B32*50)</f>
        <v>0</v>
      </c>
      <c r="F38" s="125"/>
    </row>
    <row r="39" spans="1:6" ht="12.9" x14ac:dyDescent="0.3">
      <c r="A39" s="142"/>
      <c r="B39" s="101"/>
      <c r="C39" s="14" t="s">
        <v>23</v>
      </c>
      <c r="D39" s="15" t="s">
        <v>24</v>
      </c>
      <c r="E39" s="16">
        <f>('Spending Plan Input Form'!B33*'Spending Plan Input Form'!D33)</f>
        <v>0</v>
      </c>
      <c r="F39" s="126"/>
    </row>
    <row r="40" spans="1:6" ht="15" customHeight="1" x14ac:dyDescent="0.3">
      <c r="A40" s="142"/>
      <c r="B40" s="101"/>
      <c r="C40" s="127" t="s">
        <v>88</v>
      </c>
      <c r="D40" s="128"/>
      <c r="E40" s="17">
        <f>SUM(E37:E39)</f>
        <v>0</v>
      </c>
      <c r="F40" s="40">
        <f>('Spending Plan Input Form'!B31*'Spending Plan Input Form'!D31)+('Spending Plan Input Form'!B32*'Spending Plan Input Form'!D32)+('Spending Plan Input Form'!B33*('Spending Plan Input Form'!D33))</f>
        <v>0</v>
      </c>
    </row>
    <row r="41" spans="1:6" ht="15" customHeight="1" x14ac:dyDescent="0.3">
      <c r="A41" s="142"/>
      <c r="B41" s="135" t="s">
        <v>118</v>
      </c>
      <c r="C41" s="24" t="s">
        <v>27</v>
      </c>
      <c r="D41" s="25" t="s">
        <v>119</v>
      </c>
      <c r="E41" s="64">
        <f>('Spending Plan Input Form'!B35*150)+('Spending Plan Input Form'!B36*150)</f>
        <v>0</v>
      </c>
      <c r="F41" s="124" t="s">
        <v>76</v>
      </c>
    </row>
    <row r="42" spans="1:6" ht="12.9" x14ac:dyDescent="0.3">
      <c r="A42" s="142"/>
      <c r="B42" s="101"/>
      <c r="C42" s="22" t="s">
        <v>91</v>
      </c>
      <c r="D42" s="23" t="s">
        <v>92</v>
      </c>
      <c r="E42" s="63">
        <f>('Spending Plan Input Form'!B35*350)+('Spending Plan Input Form'!B36*50)</f>
        <v>0</v>
      </c>
      <c r="F42" s="125"/>
    </row>
    <row r="43" spans="1:6" ht="15" customHeight="1" x14ac:dyDescent="0.3">
      <c r="A43" s="142"/>
      <c r="B43" s="101"/>
      <c r="C43" s="14" t="s">
        <v>23</v>
      </c>
      <c r="D43" s="15" t="s">
        <v>24</v>
      </c>
      <c r="E43" s="16">
        <f>('Spending Plan Input Form'!B37*'Spending Plan Input Form'!D37)</f>
        <v>0</v>
      </c>
      <c r="F43" s="126"/>
    </row>
    <row r="44" spans="1:6" ht="15" customHeight="1" x14ac:dyDescent="0.3">
      <c r="A44" s="143"/>
      <c r="B44" s="101"/>
      <c r="C44" s="127" t="s">
        <v>120</v>
      </c>
      <c r="D44" s="128"/>
      <c r="E44" s="17">
        <f>SUM(E41:E43)</f>
        <v>0</v>
      </c>
      <c r="F44" s="40">
        <f>('Spending Plan Input Form'!B35*'Spending Plan Input Form'!D35)+('Spending Plan Input Form'!B36*'Spending Plan Input Form'!D36)+('Spending Plan Input Form'!B37*('Spending Plan Input Form'!D37))</f>
        <v>0</v>
      </c>
    </row>
    <row r="45" spans="1:6" ht="15" customHeight="1" x14ac:dyDescent="0.3">
      <c r="A45" s="38" t="s">
        <v>98</v>
      </c>
      <c r="B45" s="9">
        <f>SUM(E46:E52)</f>
        <v>0</v>
      </c>
      <c r="C45" s="131" t="s">
        <v>83</v>
      </c>
      <c r="D45" s="130"/>
      <c r="E45" s="128"/>
      <c r="F45" s="147"/>
    </row>
    <row r="46" spans="1:6" ht="15" customHeight="1" x14ac:dyDescent="0.3">
      <c r="A46" s="138" t="s">
        <v>99</v>
      </c>
      <c r="B46" s="18" t="s">
        <v>36</v>
      </c>
      <c r="C46" s="16" t="s">
        <v>37</v>
      </c>
      <c r="D46" s="19" t="s">
        <v>38</v>
      </c>
      <c r="E46" s="16">
        <f>('Spending Plan Input Form'!B13*'Spending Plan Input Form'!E13)</f>
        <v>0</v>
      </c>
      <c r="F46" s="148"/>
    </row>
    <row r="47" spans="1:6" ht="15" customHeight="1" x14ac:dyDescent="0.3">
      <c r="A47" s="139"/>
      <c r="B47" s="18" t="s">
        <v>39</v>
      </c>
      <c r="C47" s="16" t="s">
        <v>37</v>
      </c>
      <c r="D47" s="19" t="s">
        <v>38</v>
      </c>
      <c r="E47" s="16">
        <f>('Spending Plan Input Form'!B17*'Spending Plan Input Form'!E17)</f>
        <v>0</v>
      </c>
      <c r="F47" s="148"/>
    </row>
    <row r="48" spans="1:6" ht="15" customHeight="1" x14ac:dyDescent="0.3">
      <c r="A48" s="139"/>
      <c r="B48" s="18" t="s">
        <v>40</v>
      </c>
      <c r="C48" s="16" t="s">
        <v>37</v>
      </c>
      <c r="D48" s="19" t="s">
        <v>38</v>
      </c>
      <c r="E48" s="31">
        <f>('Spending Plan Input Form'!B21*'Spending Plan Input Form'!E21)</f>
        <v>0</v>
      </c>
      <c r="F48" s="148"/>
    </row>
    <row r="49" spans="1:6" ht="15" customHeight="1" x14ac:dyDescent="0.3">
      <c r="A49" s="139"/>
      <c r="B49" s="18" t="s">
        <v>41</v>
      </c>
      <c r="C49" s="16" t="s">
        <v>37</v>
      </c>
      <c r="D49" s="19" t="s">
        <v>38</v>
      </c>
      <c r="E49" s="31">
        <f>('Spending Plan Input Form'!B24*'Spending Plan Input Form'!E24)</f>
        <v>0</v>
      </c>
      <c r="F49" s="148"/>
    </row>
    <row r="50" spans="1:6" ht="15" customHeight="1" x14ac:dyDescent="0.3">
      <c r="A50" s="139"/>
      <c r="B50" s="18" t="s">
        <v>81</v>
      </c>
      <c r="C50" s="16" t="s">
        <v>37</v>
      </c>
      <c r="D50" s="19" t="s">
        <v>38</v>
      </c>
      <c r="E50" s="31">
        <f>('Spending Plan Input Form'!B29*'Spending Plan Input Form'!E29)</f>
        <v>0</v>
      </c>
      <c r="F50" s="148"/>
    </row>
    <row r="51" spans="1:6" ht="15" customHeight="1" x14ac:dyDescent="0.3">
      <c r="A51" s="139"/>
      <c r="B51" s="18" t="s">
        <v>82</v>
      </c>
      <c r="C51" s="16" t="s">
        <v>37</v>
      </c>
      <c r="D51" s="19" t="s">
        <v>38</v>
      </c>
      <c r="E51" s="31">
        <f>('Spending Plan Input Form'!B33*'Spending Plan Input Form'!E33)</f>
        <v>0</v>
      </c>
      <c r="F51" s="148"/>
    </row>
    <row r="52" spans="1:6" ht="15" customHeight="1" x14ac:dyDescent="0.3">
      <c r="A52" s="140"/>
      <c r="B52" s="18" t="s">
        <v>116</v>
      </c>
      <c r="C52" s="16" t="s">
        <v>37</v>
      </c>
      <c r="D52" s="19" t="s">
        <v>38</v>
      </c>
      <c r="E52" s="31">
        <f>('Spending Plan Input Form'!B37*'Spending Plan Input Form'!E37)</f>
        <v>0</v>
      </c>
      <c r="F52" s="148"/>
    </row>
    <row r="53" spans="1:6" ht="15" customHeight="1" x14ac:dyDescent="0.3">
      <c r="A53" s="38" t="s">
        <v>42</v>
      </c>
      <c r="B53" s="9">
        <f>SUM(E54:E60)</f>
        <v>0</v>
      </c>
      <c r="C53" s="131"/>
      <c r="D53" s="130"/>
      <c r="E53" s="128"/>
      <c r="F53" s="149"/>
    </row>
    <row r="54" spans="1:6" ht="15" customHeight="1" x14ac:dyDescent="0.3">
      <c r="A54" s="132" t="s">
        <v>95</v>
      </c>
      <c r="B54" s="136" t="s">
        <v>43</v>
      </c>
      <c r="C54" s="26" t="s">
        <v>44</v>
      </c>
      <c r="D54" s="27" t="s">
        <v>53</v>
      </c>
      <c r="E54" s="8">
        <f>('Spending Plan Input Form'!B8*'Spending Plan Input Form'!E8)+('Spending Plan Input Form'!B9*'Spending Plan Input Form'!E9)+('Spending Plan Input Form'!B10*'Spending Plan Input Form'!E10)+('Spending Plan Input Form'!B11*'Spending Plan Input Form'!E11)+('Spending Plan Input Form'!B12*'Spending Plan Input Form'!E12)</f>
        <v>0</v>
      </c>
      <c r="F54" s="144">
        <f>('Spending Plan Input Form'!B8*'Spending Plan Input Form'!E8)+('Spending Plan Input Form'!B9*'Spending Plan Input Form'!E9)+('Spending Plan Input Form'!B10*'Spending Plan Input Form'!E10)+('Spending Plan Input Form'!B11*'Spending Plan Input Form'!E11)+('Spending Plan Input Form'!B12*'Spending Plan Input Form'!E12)+('Spending Plan Input Form'!B15*'Spending Plan Input Form'!E15)+('Spending Plan Input Form'!B16*'Spending Plan Input Form'!E16)+('Spending Plan Input Form'!B19*'Spending Plan Input Form'!E19)+('Spending Plan Input Form'!B20*'Spending Plan Input Form'!E20)+('Spending Plan Input Form'!B23*'Spending Plan Input Form'!E23)+('Spending Plan Input Form'!B27*'Spending Plan Input Form'!E27)+('Spending Plan Input Form'!B28*'Spending Plan Input Form'!E28)+('Spending Plan Input Form'!B31*'Spending Plan Input Form'!E31)+('Spending Plan Input Form'!B32*'Spending Plan Input Form'!E32)+('Spending Plan Input Form'!B35*'Spending Plan Input Form'!E35)+('Spending Plan Input Form'!B36*'Spending Plan Input Form'!E36)</f>
        <v>0</v>
      </c>
    </row>
    <row r="55" spans="1:6" ht="15" customHeight="1" x14ac:dyDescent="0.3">
      <c r="A55" s="133"/>
      <c r="B55" s="137"/>
      <c r="C55" s="26" t="s">
        <v>45</v>
      </c>
      <c r="D55" s="27" t="s">
        <v>54</v>
      </c>
      <c r="E55" s="8">
        <v>0</v>
      </c>
      <c r="F55" s="145"/>
    </row>
    <row r="56" spans="1:6" ht="15" customHeight="1" x14ac:dyDescent="0.3">
      <c r="A56" s="133"/>
      <c r="B56" s="32" t="s">
        <v>46</v>
      </c>
      <c r="C56" s="26" t="s">
        <v>44</v>
      </c>
      <c r="D56" s="27" t="s">
        <v>53</v>
      </c>
      <c r="E56" s="7">
        <f>('Spending Plan Input Form'!B15*'Spending Plan Input Form'!E15)+('Spending Plan Input Form'!B16*'Spending Plan Input Form'!E16)</f>
        <v>0</v>
      </c>
      <c r="F56" s="145"/>
    </row>
    <row r="57" spans="1:6" ht="15" customHeight="1" x14ac:dyDescent="0.3">
      <c r="A57" s="133"/>
      <c r="B57" s="32" t="s">
        <v>47</v>
      </c>
      <c r="C57" s="26" t="s">
        <v>44</v>
      </c>
      <c r="D57" s="27" t="s">
        <v>53</v>
      </c>
      <c r="E57" s="7">
        <f>('Spending Plan Input Form'!B19*'Spending Plan Input Form'!E19)+('Spending Plan Input Form'!B20*'Spending Plan Input Form'!E20)</f>
        <v>0</v>
      </c>
      <c r="F57" s="145"/>
    </row>
    <row r="58" spans="1:6" ht="15" customHeight="1" x14ac:dyDescent="0.4">
      <c r="A58" s="133"/>
      <c r="B58" s="33" t="s">
        <v>48</v>
      </c>
      <c r="C58" s="28" t="s">
        <v>44</v>
      </c>
      <c r="D58" s="29" t="s">
        <v>53</v>
      </c>
      <c r="E58" s="7">
        <f>'Spending Plan Input Form'!B23*'Spending Plan Input Form'!E23</f>
        <v>0</v>
      </c>
      <c r="F58" s="145"/>
    </row>
    <row r="59" spans="1:6" ht="15" customHeight="1" x14ac:dyDescent="0.4">
      <c r="A59" s="133"/>
      <c r="B59" s="33" t="s">
        <v>89</v>
      </c>
      <c r="C59" s="28" t="s">
        <v>44</v>
      </c>
      <c r="D59" s="29" t="s">
        <v>53</v>
      </c>
      <c r="E59" s="7">
        <f>('Spending Plan Input Form'!B27*'Spending Plan Input Form'!E27)+('Spending Plan Input Form'!B28*'Spending Plan Input Form'!E28)</f>
        <v>0</v>
      </c>
      <c r="F59" s="145"/>
    </row>
    <row r="60" spans="1:6" ht="15" customHeight="1" x14ac:dyDescent="0.4">
      <c r="A60" s="133"/>
      <c r="B60" s="90" t="s">
        <v>90</v>
      </c>
      <c r="C60" s="91" t="s">
        <v>44</v>
      </c>
      <c r="D60" s="92" t="s">
        <v>53</v>
      </c>
      <c r="E60" s="89">
        <f>('Spending Plan Input Form'!B31*'Spending Plan Input Form'!E31)+('Spending Plan Input Form'!B32*'Spending Plan Input Form'!E32)</f>
        <v>0</v>
      </c>
      <c r="F60" s="145"/>
    </row>
    <row r="61" spans="1:6" ht="15" customHeight="1" thickBot="1" x14ac:dyDescent="0.45">
      <c r="A61" s="134"/>
      <c r="B61" s="93" t="s">
        <v>117</v>
      </c>
      <c r="C61" s="94" t="s">
        <v>44</v>
      </c>
      <c r="D61" s="95" t="s">
        <v>53</v>
      </c>
      <c r="E61" s="88">
        <f>('Spending Plan Input Form'!B35*'Spending Plan Input Form'!E35)+('Spending Plan Input Form'!B36*'Spending Plan Input Form'!E36)</f>
        <v>0</v>
      </c>
      <c r="F61" s="146"/>
    </row>
    <row r="62" spans="1:6" ht="15.75" customHeight="1" x14ac:dyDescent="0.3">
      <c r="B62" s="96"/>
      <c r="C62" s="96"/>
      <c r="D62" s="96"/>
    </row>
  </sheetData>
  <sheetProtection sheet="1" selectLockedCells="1"/>
  <protectedRanges>
    <protectedRange sqref="C17:E18 C54:E55 C21:E22 C25:E26 C29:E30 C33:E34 C37:E38 C41:E42" name="Range1"/>
  </protectedRanges>
  <mergeCells count="47">
    <mergeCell ref="A1:F1"/>
    <mergeCell ref="B2:F2"/>
    <mergeCell ref="B3:F3"/>
    <mergeCell ref="C16:E16"/>
    <mergeCell ref="C14:C15"/>
    <mergeCell ref="E14:E15"/>
    <mergeCell ref="A7:A8"/>
    <mergeCell ref="A14:A15"/>
    <mergeCell ref="B14:B15"/>
    <mergeCell ref="D14:D15"/>
    <mergeCell ref="A9:A10"/>
    <mergeCell ref="A11:A12"/>
    <mergeCell ref="B11:B12"/>
    <mergeCell ref="C11:F11"/>
    <mergeCell ref="A4:A5"/>
    <mergeCell ref="B4:B5"/>
    <mergeCell ref="F54:F61"/>
    <mergeCell ref="F21:F23"/>
    <mergeCell ref="F25:F27"/>
    <mergeCell ref="F29:F31"/>
    <mergeCell ref="F33:F35"/>
    <mergeCell ref="F45:F53"/>
    <mergeCell ref="F41:F43"/>
    <mergeCell ref="A54:A61"/>
    <mergeCell ref="B21:B24"/>
    <mergeCell ref="B25:B28"/>
    <mergeCell ref="B29:B32"/>
    <mergeCell ref="B54:B55"/>
    <mergeCell ref="B37:B40"/>
    <mergeCell ref="A46:A52"/>
    <mergeCell ref="B41:B44"/>
    <mergeCell ref="A17:A44"/>
    <mergeCell ref="B33:B36"/>
    <mergeCell ref="C44:D44"/>
    <mergeCell ref="C53:E53"/>
    <mergeCell ref="C24:D24"/>
    <mergeCell ref="C28:D28"/>
    <mergeCell ref="C32:D32"/>
    <mergeCell ref="C45:E45"/>
    <mergeCell ref="C40:D40"/>
    <mergeCell ref="A13:F13"/>
    <mergeCell ref="F16:F19"/>
    <mergeCell ref="F14:F15"/>
    <mergeCell ref="B17:B20"/>
    <mergeCell ref="F37:F39"/>
    <mergeCell ref="C36:D36"/>
    <mergeCell ref="C20:D20"/>
  </mergeCells>
  <conditionalFormatting sqref="F54">
    <cfRule type="expression" dxfId="7" priority="8">
      <formula>$E$20&lt;$F$20</formula>
    </cfRule>
  </conditionalFormatting>
  <conditionalFormatting sqref="E40">
    <cfRule type="expression" dxfId="6" priority="7">
      <formula>$E$40&lt;$F$40</formula>
    </cfRule>
  </conditionalFormatting>
  <conditionalFormatting sqref="E36">
    <cfRule type="expression" dxfId="5" priority="6">
      <formula>$E$36&lt;$F$36</formula>
    </cfRule>
  </conditionalFormatting>
  <conditionalFormatting sqref="E32">
    <cfRule type="expression" dxfId="4" priority="5">
      <formula>$E$32&lt;$F$32</formula>
    </cfRule>
  </conditionalFormatting>
  <conditionalFormatting sqref="E28">
    <cfRule type="expression" dxfId="3" priority="4">
      <formula>$E$28&lt;$F$28</formula>
    </cfRule>
  </conditionalFormatting>
  <conditionalFormatting sqref="E24">
    <cfRule type="expression" dxfId="2" priority="3">
      <formula>$E$24&lt;$F$24</formula>
    </cfRule>
  </conditionalFormatting>
  <conditionalFormatting sqref="E20">
    <cfRule type="expression" dxfId="1" priority="2">
      <formula>$E$20&lt;$F$20</formula>
    </cfRule>
  </conditionalFormatting>
  <conditionalFormatting sqref="E44">
    <cfRule type="expression" dxfId="0" priority="1">
      <formula>$E$40&lt;$F$40</formula>
    </cfRule>
  </conditionalFormatting>
  <dataValidations count="1">
    <dataValidation type="custom" allowBlank="1" showInputMessage="1" showErrorMessage="1" error="FRC Total does not match Spending Plan Input Form. Please adjust." sqref="E20" xr:uid="{00000000-0002-0000-0100-000000000000}">
      <formula1>"if(E13&lt;&gt;G13)"</formula1>
    </dataValidation>
  </dataValidations>
  <pageMargins left="0.3" right="0.3" top="0.25" bottom="0.25" header="0" footer="0"/>
  <pageSetup scale="68" orientation="portrait"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
  <sheetViews>
    <sheetView workbookViewId="0"/>
  </sheetViews>
  <sheetFormatPr defaultColWidth="14.3828125" defaultRowHeight="15.75" customHeight="1" x14ac:dyDescent="0.3"/>
  <sheetData>
    <row r="1" spans="1:10" ht="15.75" customHeight="1" x14ac:dyDescent="0.3">
      <c r="A1" s="1" t="s">
        <v>0</v>
      </c>
      <c r="D1" s="1" t="s">
        <v>2</v>
      </c>
      <c r="J1" s="2">
        <v>1</v>
      </c>
    </row>
    <row r="4" spans="1:10" ht="15.75" customHeight="1" x14ac:dyDescent="0.3">
      <c r="A4" s="1" t="s">
        <v>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Spending Plan Input Form</vt:lpstr>
      <vt:lpstr>Generated Spending Plan </vt:lpstr>
      <vt:lpstr>__Solver__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IV</dc:creator>
  <cp:lastModifiedBy>Tammy Damrath</cp:lastModifiedBy>
  <cp:lastPrinted>2019-10-31T10:45:57Z</cp:lastPrinted>
  <dcterms:created xsi:type="dcterms:W3CDTF">2016-09-16T13:32:44Z</dcterms:created>
  <dcterms:modified xsi:type="dcterms:W3CDTF">2019-11-04T18:26:58Z</dcterms:modified>
</cp:coreProperties>
</file>